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396" yWindow="460" windowWidth="34540" windowHeight="20460" tabRatio="500" activeTab="0"/>
  </bookViews>
  <sheets>
    <sheet name="Total" sheetId="1" r:id="rId1"/>
    <sheet name="MLSTM-FCN 5 Runs" sheetId="2" r:id="rId2"/>
  </sheets>
  <definedNames/>
  <calcPr fullCalcOnLoad="1"/>
</workbook>
</file>

<file path=xl/sharedStrings.xml><?xml version="1.0" encoding="utf-8"?>
<sst xmlns="http://schemas.openxmlformats.org/spreadsheetml/2006/main" count="72" uniqueCount="42">
  <si>
    <t>CharacterTrajectories</t>
  </si>
  <si>
    <t>CMUsubject16</t>
  </si>
  <si>
    <t>ECG</t>
  </si>
  <si>
    <t>JapaneseVowels</t>
  </si>
  <si>
    <t>KickvsPunch</t>
  </si>
  <si>
    <t>Libras</t>
  </si>
  <si>
    <t>NetFlow</t>
  </si>
  <si>
    <t>UWave</t>
  </si>
  <si>
    <t>Wafer</t>
  </si>
  <si>
    <t>WalkvsRun</t>
  </si>
  <si>
    <t>SMTS</t>
  </si>
  <si>
    <t>LPS</t>
  </si>
  <si>
    <t>AUSLAN</t>
  </si>
  <si>
    <t>ArabicDigits</t>
  </si>
  <si>
    <t>Name</t>
  </si>
  <si>
    <t>PenDIgits</t>
  </si>
  <si>
    <t>LP1</t>
  </si>
  <si>
    <t>LP2</t>
  </si>
  <si>
    <t>LP3</t>
  </si>
  <si>
    <t>LP4</t>
  </si>
  <si>
    <t>LP5</t>
  </si>
  <si>
    <t>Shapes</t>
  </si>
  <si>
    <t>DigitShapes</t>
  </si>
  <si>
    <t>mv-ARF</t>
  </si>
  <si>
    <t>ARKernel</t>
  </si>
  <si>
    <t>WEASEL+MUSE</t>
  </si>
  <si>
    <t>WEASEL</t>
  </si>
  <si>
    <t>DTWi</t>
  </si>
  <si>
    <t>gRSF</t>
  </si>
  <si>
    <t>MLSTM-FCN</t>
  </si>
  <si>
    <t>Mean</t>
  </si>
  <si>
    <t>Wins/Ties</t>
  </si>
  <si>
    <t>MLSTM RUN 1</t>
  </si>
  <si>
    <t>MLSTM RUN 2</t>
  </si>
  <si>
    <t>MLSTM RUN 3</t>
  </si>
  <si>
    <t>MLSTM RUN 4</t>
  </si>
  <si>
    <t>MLSTM RUN 5</t>
  </si>
  <si>
    <t>LSTM RUN 1</t>
  </si>
  <si>
    <t>LSTM RUN 2</t>
  </si>
  <si>
    <t>LSTM RUN 3</t>
  </si>
  <si>
    <t>LSTM RUN 4</t>
  </si>
  <si>
    <t>LSTM RUN 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</si>
</sst>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%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wrapText="1"/>
    </xf>
    <xf numFmtId="0" fontId="0" fillId="0" borderId="0" xfId="0" applyNumberFormat="1" applyAlignment="1">
      <alignment/>
    </xf>
    <xf numFmtId="164" fontId="22" fillId="0" borderId="0" xfId="0" applyNumberFormat="1" applyFont="1" applyAlignment="1">
      <alignment horizontal="left" wrapText="1"/>
    </xf>
    <xf numFmtId="0" fontId="22" fillId="0" borderId="0" xfId="0" applyFont="1" applyAlignment="1">
      <alignment/>
    </xf>
    <xf numFmtId="167" fontId="0" fillId="0" borderId="0" xfId="49" applyNumberFormat="1" applyFont="1" applyAlignment="1">
      <alignment/>
    </xf>
    <xf numFmtId="167" fontId="0" fillId="0" borderId="0" xfId="49" applyNumberFormat="1" applyFont="1" applyAlignment="1">
      <alignment horizontal="right"/>
    </xf>
    <xf numFmtId="167" fontId="22" fillId="0" borderId="0" xfId="49" applyNumberFormat="1" applyFont="1" applyAlignment="1">
      <alignment/>
    </xf>
    <xf numFmtId="167" fontId="0" fillId="0" borderId="0" xfId="49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7" fontId="22" fillId="0" borderId="0" xfId="0" applyNumberFormat="1" applyFont="1" applyAlignment="1">
      <alignment/>
    </xf>
    <xf numFmtId="9" fontId="34" fillId="0" borderId="0" xfId="49" applyFont="1" applyAlignment="1">
      <alignment/>
    </xf>
    <xf numFmtId="0" fontId="35" fillId="0" borderId="10" xfId="0" applyFont="1" applyBorder="1" applyAlignment="1">
      <alignment horizontal="center" vertical="center"/>
    </xf>
    <xf numFmtId="9" fontId="0" fillId="0" borderId="0" xfId="49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9" fontId="22" fillId="0" borderId="0" xfId="49" applyFont="1" applyAlignment="1">
      <alignment/>
    </xf>
    <xf numFmtId="164" fontId="22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27" sqref="G27"/>
    </sheetView>
  </sheetViews>
  <sheetFormatPr defaultColWidth="11.00390625" defaultRowHeight="15.75" outlineLevelCol="2"/>
  <cols>
    <col min="1" max="1" width="14.125" style="0" customWidth="1"/>
    <col min="2" max="2" width="14.50390625" style="0" customWidth="1"/>
    <col min="3" max="3" width="10.125" style="0" customWidth="1"/>
    <col min="8" max="8" width="15.125" style="0" customWidth="1"/>
    <col min="9" max="9" width="10.875" style="0" customWidth="1" outlineLevel="2"/>
    <col min="10" max="10" width="10.875" style="6" customWidth="1" outlineLevel="2"/>
    <col min="11" max="11" width="10.875" style="0" customWidth="1" outlineLevel="2"/>
    <col min="20" max="20" width="10.875" style="14" customWidth="1"/>
  </cols>
  <sheetData>
    <row r="1" spans="1:20" ht="31.5">
      <c r="A1" s="2" t="s">
        <v>14</v>
      </c>
      <c r="B1" s="12" t="s">
        <v>26</v>
      </c>
      <c r="C1" s="13" t="s">
        <v>10</v>
      </c>
      <c r="D1" s="13" t="s">
        <v>11</v>
      </c>
      <c r="E1" s="13" t="s">
        <v>23</v>
      </c>
      <c r="F1" s="12" t="s">
        <v>27</v>
      </c>
      <c r="G1" s="13" t="s">
        <v>24</v>
      </c>
      <c r="H1" s="14" t="s">
        <v>28</v>
      </c>
      <c r="I1" s="14" t="s">
        <v>29</v>
      </c>
      <c r="J1" s="5" t="s">
        <v>25</v>
      </c>
      <c r="K1" s="1"/>
      <c r="L1" s="12" t="s">
        <v>26</v>
      </c>
      <c r="M1" s="2" t="s">
        <v>10</v>
      </c>
      <c r="N1" s="2" t="s">
        <v>11</v>
      </c>
      <c r="O1" s="2" t="s">
        <v>23</v>
      </c>
      <c r="P1" s="3" t="s">
        <v>27</v>
      </c>
      <c r="Q1" s="2" t="s">
        <v>24</v>
      </c>
      <c r="R1" s="14" t="s">
        <v>28</v>
      </c>
      <c r="S1" t="s">
        <v>29</v>
      </c>
      <c r="T1" s="12" t="s">
        <v>25</v>
      </c>
    </row>
    <row r="2" spans="1:20" ht="15.75">
      <c r="A2" s="2" t="s">
        <v>13</v>
      </c>
      <c r="B2" s="7">
        <v>0.94545</v>
      </c>
      <c r="C2" s="8">
        <f>1-0.036</f>
        <v>0.964</v>
      </c>
      <c r="D2" s="7">
        <f>1-0.029</f>
        <v>0.971</v>
      </c>
      <c r="E2" s="7">
        <f>1-0.048</f>
        <v>0.952</v>
      </c>
      <c r="F2" s="7">
        <f>1-0.092</f>
        <v>0.908</v>
      </c>
      <c r="G2" s="7">
        <f>1-0.012</f>
        <v>0.988</v>
      </c>
      <c r="H2" s="7">
        <v>0.975</v>
      </c>
      <c r="I2" s="16">
        <v>0.99</v>
      </c>
      <c r="J2" s="9">
        <v>0.99182</v>
      </c>
      <c r="K2" s="4"/>
      <c r="L2" t="b">
        <f aca="true" t="shared" si="0" ref="L2:L21">B2=MAX($C2:$J2)</f>
        <v>0</v>
      </c>
      <c r="M2" t="b">
        <f aca="true" t="shared" si="1" ref="M2:T17">C2=MAX($C2:$J2)</f>
        <v>0</v>
      </c>
      <c r="N2" t="b">
        <f t="shared" si="1"/>
        <v>0</v>
      </c>
      <c r="O2" t="b">
        <f t="shared" si="1"/>
        <v>0</v>
      </c>
      <c r="P2" t="b">
        <f t="shared" si="1"/>
        <v>0</v>
      </c>
      <c r="Q2" t="b">
        <f t="shared" si="1"/>
        <v>0</v>
      </c>
      <c r="R2" t="b">
        <f t="shared" si="1"/>
        <v>0</v>
      </c>
      <c r="S2" t="b">
        <f t="shared" si="1"/>
        <v>0</v>
      </c>
      <c r="T2" s="14" t="b">
        <f t="shared" si="1"/>
        <v>1</v>
      </c>
    </row>
    <row r="3" spans="1:20" ht="15.75">
      <c r="A3" s="2" t="s">
        <v>12</v>
      </c>
      <c r="B3" s="7">
        <v>0.758599999999999</v>
      </c>
      <c r="C3" s="8">
        <f>1-0.053</f>
        <v>0.947</v>
      </c>
      <c r="D3" s="7">
        <f>1-0.246</f>
        <v>0.754</v>
      </c>
      <c r="E3" s="7">
        <f>1-0.066</f>
        <v>0.9339999999999999</v>
      </c>
      <c r="F3" s="7">
        <v>0.727</v>
      </c>
      <c r="G3" s="7">
        <f>1-0.082</f>
        <v>0.918</v>
      </c>
      <c r="H3" s="7">
        <v>0.955</v>
      </c>
      <c r="I3" s="16">
        <v>0.95</v>
      </c>
      <c r="J3" s="9">
        <v>0.99088</v>
      </c>
      <c r="K3" s="4"/>
      <c r="L3" t="b">
        <f t="shared" si="0"/>
        <v>0</v>
      </c>
      <c r="M3" t="b">
        <f t="shared" si="1"/>
        <v>0</v>
      </c>
      <c r="N3" t="b">
        <f t="shared" si="1"/>
        <v>0</v>
      </c>
      <c r="O3" t="b">
        <f t="shared" si="1"/>
        <v>0</v>
      </c>
      <c r="P3" t="b">
        <f t="shared" si="1"/>
        <v>0</v>
      </c>
      <c r="Q3" t="b">
        <f t="shared" si="1"/>
        <v>0</v>
      </c>
      <c r="R3" t="b">
        <f t="shared" si="1"/>
        <v>0</v>
      </c>
      <c r="S3" t="b">
        <f t="shared" si="1"/>
        <v>0</v>
      </c>
      <c r="T3" s="14" t="b">
        <f t="shared" si="1"/>
        <v>1</v>
      </c>
    </row>
    <row r="4" spans="1:20" ht="15.75">
      <c r="A4" s="2" t="s">
        <v>0</v>
      </c>
      <c r="B4" s="7">
        <v>0.97381</v>
      </c>
      <c r="C4" s="8">
        <f>1-0.008</f>
        <v>0.992</v>
      </c>
      <c r="D4" s="7">
        <f>1-0.035</f>
        <v>0.965</v>
      </c>
      <c r="E4" s="7">
        <f>1-0.072</f>
        <v>0.928</v>
      </c>
      <c r="F4" s="7">
        <v>0.94839</v>
      </c>
      <c r="G4" s="7">
        <f>1-0.1</f>
        <v>0.9</v>
      </c>
      <c r="H4" s="7">
        <v>0.994</v>
      </c>
      <c r="I4" s="16">
        <v>0.99</v>
      </c>
      <c r="J4" s="9">
        <v>0.97342</v>
      </c>
      <c r="K4" s="4"/>
      <c r="L4" t="b">
        <f t="shared" si="0"/>
        <v>0</v>
      </c>
      <c r="M4" t="b">
        <f t="shared" si="1"/>
        <v>0</v>
      </c>
      <c r="N4" t="b">
        <f t="shared" si="1"/>
        <v>0</v>
      </c>
      <c r="O4" t="b">
        <f t="shared" si="1"/>
        <v>0</v>
      </c>
      <c r="P4" t="b">
        <f t="shared" si="1"/>
        <v>0</v>
      </c>
      <c r="Q4" t="b">
        <f t="shared" si="1"/>
        <v>0</v>
      </c>
      <c r="R4" t="b">
        <f t="shared" si="1"/>
        <v>1</v>
      </c>
      <c r="S4" t="b">
        <f t="shared" si="1"/>
        <v>0</v>
      </c>
      <c r="T4" s="14" t="b">
        <f t="shared" si="1"/>
        <v>0</v>
      </c>
    </row>
    <row r="5" spans="1:20" ht="15.75">
      <c r="A5" s="2" t="s">
        <v>1</v>
      </c>
      <c r="B5" s="7">
        <v>0.96552</v>
      </c>
      <c r="C5" s="8">
        <f>1-0.003</f>
        <v>0.997</v>
      </c>
      <c r="D5" s="7">
        <f>1-0</f>
        <v>1</v>
      </c>
      <c r="E5" s="7">
        <f>1-0</f>
        <v>1</v>
      </c>
      <c r="F5" s="7">
        <v>0.93</v>
      </c>
      <c r="G5" s="7">
        <f>1-0</f>
        <v>1</v>
      </c>
      <c r="H5" s="7">
        <v>1</v>
      </c>
      <c r="I5" s="16">
        <v>1</v>
      </c>
      <c r="J5" s="9">
        <v>1</v>
      </c>
      <c r="K5" s="4"/>
      <c r="L5" t="b">
        <f t="shared" si="0"/>
        <v>0</v>
      </c>
      <c r="M5" t="b">
        <f t="shared" si="1"/>
        <v>0</v>
      </c>
      <c r="N5" t="b">
        <f t="shared" si="1"/>
        <v>1</v>
      </c>
      <c r="O5" t="b">
        <f t="shared" si="1"/>
        <v>1</v>
      </c>
      <c r="P5" t="b">
        <f t="shared" si="1"/>
        <v>0</v>
      </c>
      <c r="Q5" t="b">
        <f t="shared" si="1"/>
        <v>1</v>
      </c>
      <c r="R5" t="b">
        <f t="shared" si="1"/>
        <v>1</v>
      </c>
      <c r="S5" t="b">
        <f t="shared" si="1"/>
        <v>1</v>
      </c>
      <c r="T5" s="14" t="b">
        <f t="shared" si="1"/>
        <v>1</v>
      </c>
    </row>
    <row r="6" spans="1:20" ht="15.75">
      <c r="A6" t="s">
        <v>22</v>
      </c>
      <c r="B6" s="7">
        <v>1</v>
      </c>
      <c r="C6" s="10">
        <v>1</v>
      </c>
      <c r="D6" s="7">
        <v>1</v>
      </c>
      <c r="E6" s="7">
        <f>1-0</f>
        <v>1</v>
      </c>
      <c r="F6" s="7">
        <v>0.9375</v>
      </c>
      <c r="G6" s="7">
        <v>1</v>
      </c>
      <c r="H6" s="7">
        <v>1</v>
      </c>
      <c r="I6" s="16">
        <v>1</v>
      </c>
      <c r="J6" s="9">
        <v>1</v>
      </c>
      <c r="K6" s="4"/>
      <c r="L6" t="b">
        <f t="shared" si="0"/>
        <v>1</v>
      </c>
      <c r="M6" t="b">
        <f t="shared" si="1"/>
        <v>1</v>
      </c>
      <c r="N6" t="b">
        <f t="shared" si="1"/>
        <v>1</v>
      </c>
      <c r="O6" t="b">
        <f t="shared" si="1"/>
        <v>1</v>
      </c>
      <c r="P6" t="b">
        <f t="shared" si="1"/>
        <v>0</v>
      </c>
      <c r="Q6" t="b">
        <f t="shared" si="1"/>
        <v>1</v>
      </c>
      <c r="R6" t="b">
        <f t="shared" si="1"/>
        <v>1</v>
      </c>
      <c r="S6" t="b">
        <f t="shared" si="1"/>
        <v>1</v>
      </c>
      <c r="T6" s="14" t="b">
        <f t="shared" si="1"/>
        <v>1</v>
      </c>
    </row>
    <row r="7" spans="1:20" ht="15.75">
      <c r="A7" s="2" t="s">
        <v>2</v>
      </c>
      <c r="B7" s="7">
        <v>0.85</v>
      </c>
      <c r="C7" s="8">
        <f>1-0.182</f>
        <v>0.8180000000000001</v>
      </c>
      <c r="D7" s="7">
        <f>1-0.18</f>
        <v>0.8200000000000001</v>
      </c>
      <c r="E7" s="7">
        <f>1-0.215</f>
        <v>0.785</v>
      </c>
      <c r="F7" s="7">
        <v>0.79</v>
      </c>
      <c r="G7" s="7">
        <f>1-0.18</f>
        <v>0.8200000000000001</v>
      </c>
      <c r="H7" s="7">
        <v>0.88</v>
      </c>
      <c r="I7" s="16">
        <v>0.87</v>
      </c>
      <c r="J7" s="9">
        <v>0.88</v>
      </c>
      <c r="K7" s="4"/>
      <c r="L7" t="b">
        <f t="shared" si="0"/>
        <v>0</v>
      </c>
      <c r="M7" t="b">
        <f t="shared" si="1"/>
        <v>0</v>
      </c>
      <c r="N7" t="b">
        <f t="shared" si="1"/>
        <v>0</v>
      </c>
      <c r="O7" t="b">
        <f t="shared" si="1"/>
        <v>0</v>
      </c>
      <c r="P7" t="b">
        <f t="shared" si="1"/>
        <v>0</v>
      </c>
      <c r="Q7" t="b">
        <f t="shared" si="1"/>
        <v>0</v>
      </c>
      <c r="R7" t="b">
        <f t="shared" si="1"/>
        <v>1</v>
      </c>
      <c r="S7" t="b">
        <f t="shared" si="1"/>
        <v>0</v>
      </c>
      <c r="T7" s="14" t="b">
        <f t="shared" si="1"/>
        <v>1</v>
      </c>
    </row>
    <row r="8" spans="1:20" ht="15.75">
      <c r="A8" s="2" t="s">
        <v>3</v>
      </c>
      <c r="B8" s="7">
        <v>0.78919</v>
      </c>
      <c r="C8" s="8">
        <f>1-0.031</f>
        <v>0.969</v>
      </c>
      <c r="D8" s="7">
        <f>1-0.049</f>
        <v>0.951</v>
      </c>
      <c r="E8" s="7">
        <f>1-0.041</f>
        <v>0.959</v>
      </c>
      <c r="F8" s="7">
        <v>0.96216</v>
      </c>
      <c r="G8" s="7">
        <f>1-0.016</f>
        <v>0.984</v>
      </c>
      <c r="H8" s="7">
        <v>0.8</v>
      </c>
      <c r="I8" s="16">
        <v>1</v>
      </c>
      <c r="J8" s="9">
        <v>0.97568</v>
      </c>
      <c r="K8" s="4"/>
      <c r="L8" t="b">
        <f t="shared" si="0"/>
        <v>0</v>
      </c>
      <c r="M8" t="b">
        <f t="shared" si="1"/>
        <v>0</v>
      </c>
      <c r="N8" t="b">
        <f t="shared" si="1"/>
        <v>0</v>
      </c>
      <c r="O8" t="b">
        <f t="shared" si="1"/>
        <v>0</v>
      </c>
      <c r="P8" t="b">
        <f t="shared" si="1"/>
        <v>0</v>
      </c>
      <c r="Q8" t="b">
        <f t="shared" si="1"/>
        <v>0</v>
      </c>
      <c r="R8" t="b">
        <f t="shared" si="1"/>
        <v>0</v>
      </c>
      <c r="S8" t="b">
        <f t="shared" si="1"/>
        <v>1</v>
      </c>
      <c r="T8" s="14" t="b">
        <f t="shared" si="1"/>
        <v>0</v>
      </c>
    </row>
    <row r="9" spans="1:20" ht="15.75">
      <c r="A9" s="2" t="s">
        <v>4</v>
      </c>
      <c r="B9" s="7">
        <v>0.8</v>
      </c>
      <c r="C9" s="8">
        <f>1-0.18</f>
        <v>0.8200000000000001</v>
      </c>
      <c r="D9" s="7">
        <f>1-0.1</f>
        <v>0.9</v>
      </c>
      <c r="E9" s="7">
        <f>1-0.024</f>
        <v>0.976</v>
      </c>
      <c r="F9" s="7">
        <v>0.6</v>
      </c>
      <c r="G9" s="7">
        <f>1-0.073</f>
        <v>0.927</v>
      </c>
      <c r="H9" s="7">
        <v>1</v>
      </c>
      <c r="I9" s="16">
        <v>0.9</v>
      </c>
      <c r="J9" s="9">
        <v>1</v>
      </c>
      <c r="K9" s="4"/>
      <c r="L9" t="b">
        <f t="shared" si="0"/>
        <v>0</v>
      </c>
      <c r="M9" t="b">
        <f t="shared" si="1"/>
        <v>0</v>
      </c>
      <c r="N9" t="b">
        <f t="shared" si="1"/>
        <v>0</v>
      </c>
      <c r="O9" t="b">
        <f t="shared" si="1"/>
        <v>0</v>
      </c>
      <c r="P9" t="b">
        <f t="shared" si="1"/>
        <v>0</v>
      </c>
      <c r="Q9" t="b">
        <f t="shared" si="1"/>
        <v>0</v>
      </c>
      <c r="R9" t="b">
        <f t="shared" si="1"/>
        <v>1</v>
      </c>
      <c r="S9" t="b">
        <f t="shared" si="1"/>
        <v>0</v>
      </c>
      <c r="T9" s="14" t="b">
        <f t="shared" si="1"/>
        <v>1</v>
      </c>
    </row>
    <row r="10" spans="1:20" ht="15.75">
      <c r="A10" s="2" t="s">
        <v>5</v>
      </c>
      <c r="B10" s="7">
        <v>0.728</v>
      </c>
      <c r="C10" s="8">
        <f>1-0.091</f>
        <v>0.909</v>
      </c>
      <c r="D10" s="7">
        <f>1-0.097</f>
        <v>0.903</v>
      </c>
      <c r="E10" s="7">
        <f>1-0.055</f>
        <v>0.945</v>
      </c>
      <c r="F10" s="7">
        <v>0.888</v>
      </c>
      <c r="G10" s="7">
        <f>1-0.048</f>
        <v>0.952</v>
      </c>
      <c r="H10" s="7">
        <v>0.911</v>
      </c>
      <c r="I10" s="16">
        <v>0.97</v>
      </c>
      <c r="J10" s="9">
        <v>0.89444</v>
      </c>
      <c r="K10" s="4"/>
      <c r="L10" t="b">
        <f t="shared" si="0"/>
        <v>0</v>
      </c>
      <c r="M10" t="b">
        <f t="shared" si="1"/>
        <v>0</v>
      </c>
      <c r="N10" t="b">
        <f t="shared" si="1"/>
        <v>0</v>
      </c>
      <c r="O10" t="b">
        <f t="shared" si="1"/>
        <v>0</v>
      </c>
      <c r="P10" t="b">
        <f t="shared" si="1"/>
        <v>0</v>
      </c>
      <c r="Q10" t="b">
        <f t="shared" si="1"/>
        <v>0</v>
      </c>
      <c r="R10" t="b">
        <f t="shared" si="1"/>
        <v>0</v>
      </c>
      <c r="S10" t="b">
        <f t="shared" si="1"/>
        <v>1</v>
      </c>
      <c r="T10" s="14" t="b">
        <f t="shared" si="1"/>
        <v>0</v>
      </c>
    </row>
    <row r="11" spans="1:20" ht="15.75">
      <c r="A11" s="2" t="s">
        <v>16</v>
      </c>
      <c r="B11" s="7">
        <v>0.8</v>
      </c>
      <c r="C11" s="8">
        <f>1-0.144</f>
        <v>0.856</v>
      </c>
      <c r="D11" s="8">
        <f>1-0.138</f>
        <v>0.862</v>
      </c>
      <c r="E11" s="8">
        <f>1-0.176</f>
        <v>0.8240000000000001</v>
      </c>
      <c r="F11" s="8">
        <v>0.76</v>
      </c>
      <c r="G11" s="7">
        <f>1-0.14</f>
        <v>0.86</v>
      </c>
      <c r="H11" s="7">
        <v>0.84</v>
      </c>
      <c r="I11" s="16">
        <v>0.8</v>
      </c>
      <c r="J11" s="9">
        <v>0.94</v>
      </c>
      <c r="K11" s="4"/>
      <c r="L11" t="b">
        <f t="shared" si="0"/>
        <v>0</v>
      </c>
      <c r="M11" t="b">
        <f t="shared" si="1"/>
        <v>0</v>
      </c>
      <c r="N11" t="b">
        <f t="shared" si="1"/>
        <v>0</v>
      </c>
      <c r="O11" t="b">
        <f t="shared" si="1"/>
        <v>0</v>
      </c>
      <c r="P11" t="b">
        <f t="shared" si="1"/>
        <v>0</v>
      </c>
      <c r="Q11" t="b">
        <f t="shared" si="1"/>
        <v>0</v>
      </c>
      <c r="R11" t="b">
        <f t="shared" si="1"/>
        <v>0</v>
      </c>
      <c r="S11" t="b">
        <f t="shared" si="1"/>
        <v>0</v>
      </c>
      <c r="T11" s="14" t="b">
        <f t="shared" si="1"/>
        <v>1</v>
      </c>
    </row>
    <row r="12" spans="1:20" ht="15.75">
      <c r="A12" s="2" t="s">
        <v>17</v>
      </c>
      <c r="B12" s="7">
        <v>0.633</v>
      </c>
      <c r="C12" s="8">
        <f>1-0.24</f>
        <v>0.76</v>
      </c>
      <c r="D12" s="8">
        <f>1-0.296</f>
        <v>0.704</v>
      </c>
      <c r="E12" s="8">
        <f>1-0.374</f>
        <v>0.626</v>
      </c>
      <c r="F12" s="8">
        <v>0.7</v>
      </c>
      <c r="G12" s="7">
        <f>1-0.366</f>
        <v>0.634</v>
      </c>
      <c r="H12" s="7">
        <v>0.667</v>
      </c>
      <c r="I12" s="16">
        <v>0.8</v>
      </c>
      <c r="J12" s="9">
        <v>0.73333</v>
      </c>
      <c r="K12" s="4"/>
      <c r="L12" t="b">
        <f t="shared" si="0"/>
        <v>0</v>
      </c>
      <c r="M12" t="b">
        <f t="shared" si="1"/>
        <v>0</v>
      </c>
      <c r="N12" t="b">
        <f t="shared" si="1"/>
        <v>0</v>
      </c>
      <c r="O12" t="b">
        <f t="shared" si="1"/>
        <v>0</v>
      </c>
      <c r="P12" t="b">
        <f t="shared" si="1"/>
        <v>0</v>
      </c>
      <c r="Q12" t="b">
        <f t="shared" si="1"/>
        <v>0</v>
      </c>
      <c r="R12" t="b">
        <f t="shared" si="1"/>
        <v>0</v>
      </c>
      <c r="S12" t="b">
        <f t="shared" si="1"/>
        <v>1</v>
      </c>
      <c r="T12" s="14" t="b">
        <f t="shared" si="1"/>
        <v>0</v>
      </c>
    </row>
    <row r="13" spans="1:20" ht="15.75">
      <c r="A13" s="2" t="s">
        <v>18</v>
      </c>
      <c r="B13" s="7">
        <v>0.667</v>
      </c>
      <c r="C13" s="8">
        <f>1-0.24</f>
        <v>0.76</v>
      </c>
      <c r="D13" s="8">
        <f>1-0.28</f>
        <v>0.72</v>
      </c>
      <c r="E13" s="8">
        <f>1-0.23</f>
        <v>0.77</v>
      </c>
      <c r="F13" s="8">
        <v>0.5666</v>
      </c>
      <c r="G13" s="7">
        <f>1-0.433</f>
        <v>0.567</v>
      </c>
      <c r="H13" s="7">
        <v>0.633</v>
      </c>
      <c r="I13" s="16">
        <v>0.73</v>
      </c>
      <c r="J13" s="9">
        <v>0.9</v>
      </c>
      <c r="K13" s="4"/>
      <c r="L13" t="b">
        <f t="shared" si="0"/>
        <v>0</v>
      </c>
      <c r="M13" t="b">
        <f t="shared" si="1"/>
        <v>0</v>
      </c>
      <c r="N13" t="b">
        <f t="shared" si="1"/>
        <v>0</v>
      </c>
      <c r="O13" t="b">
        <f t="shared" si="1"/>
        <v>0</v>
      </c>
      <c r="P13" t="b">
        <f t="shared" si="1"/>
        <v>0</v>
      </c>
      <c r="Q13" t="b">
        <f t="shared" si="1"/>
        <v>0</v>
      </c>
      <c r="R13" t="b">
        <f t="shared" si="1"/>
        <v>0</v>
      </c>
      <c r="S13" t="b">
        <f t="shared" si="1"/>
        <v>0</v>
      </c>
      <c r="T13" s="14" t="b">
        <f t="shared" si="1"/>
        <v>1</v>
      </c>
    </row>
    <row r="14" spans="1:20" ht="15.75">
      <c r="A14" s="2" t="s">
        <v>19</v>
      </c>
      <c r="B14" s="7">
        <v>0.867</v>
      </c>
      <c r="C14" s="8">
        <f>1-0.105</f>
        <v>0.895</v>
      </c>
      <c r="D14" s="8">
        <f>1-0.09</f>
        <v>0.91</v>
      </c>
      <c r="E14" s="8">
        <f>1-0.094</f>
        <v>0.906</v>
      </c>
      <c r="F14" s="8">
        <v>0.86666</v>
      </c>
      <c r="G14" s="7">
        <f>1-0.04</f>
        <v>0.96</v>
      </c>
      <c r="H14" s="7">
        <v>0.8667</v>
      </c>
      <c r="I14" s="16">
        <v>0.89</v>
      </c>
      <c r="J14" s="9">
        <v>0.96</v>
      </c>
      <c r="K14" s="4"/>
      <c r="L14" t="b">
        <f t="shared" si="0"/>
        <v>0</v>
      </c>
      <c r="M14" t="b">
        <f t="shared" si="1"/>
        <v>0</v>
      </c>
      <c r="N14" t="b">
        <f t="shared" si="1"/>
        <v>0</v>
      </c>
      <c r="O14" t="b">
        <f t="shared" si="1"/>
        <v>0</v>
      </c>
      <c r="P14" t="b">
        <f t="shared" si="1"/>
        <v>0</v>
      </c>
      <c r="Q14" t="b">
        <f t="shared" si="1"/>
        <v>1</v>
      </c>
      <c r="R14" t="b">
        <f t="shared" si="1"/>
        <v>0</v>
      </c>
      <c r="S14" t="b">
        <f t="shared" si="1"/>
        <v>0</v>
      </c>
      <c r="T14" s="14" t="b">
        <f t="shared" si="1"/>
        <v>1</v>
      </c>
    </row>
    <row r="15" spans="1:20" ht="15.75">
      <c r="A15" s="2" t="s">
        <v>20</v>
      </c>
      <c r="B15" s="7">
        <v>0.59</v>
      </c>
      <c r="C15" s="8">
        <f>1-0.35</f>
        <v>0.65</v>
      </c>
      <c r="D15" s="8">
        <f>1-0.31</f>
        <v>0.69</v>
      </c>
      <c r="E15" s="8">
        <f>1-0.32</f>
        <v>0.6799999999999999</v>
      </c>
      <c r="F15" s="8">
        <v>0.54</v>
      </c>
      <c r="G15" s="7">
        <f>1-0.53</f>
        <v>0.47</v>
      </c>
      <c r="H15" s="7">
        <v>0.45</v>
      </c>
      <c r="I15" s="16">
        <v>0.65</v>
      </c>
      <c r="J15" s="9">
        <v>0.69</v>
      </c>
      <c r="K15" s="4"/>
      <c r="L15" t="b">
        <f t="shared" si="0"/>
        <v>0</v>
      </c>
      <c r="M15" t="b">
        <f t="shared" si="1"/>
        <v>0</v>
      </c>
      <c r="N15" t="b">
        <f t="shared" si="1"/>
        <v>1</v>
      </c>
      <c r="O15" t="b">
        <f t="shared" si="1"/>
        <v>0</v>
      </c>
      <c r="P15" t="b">
        <f t="shared" si="1"/>
        <v>0</v>
      </c>
      <c r="Q15" t="b">
        <f t="shared" si="1"/>
        <v>0</v>
      </c>
      <c r="R15" t="b">
        <f t="shared" si="1"/>
        <v>0</v>
      </c>
      <c r="S15" t="b">
        <f t="shared" si="1"/>
        <v>0</v>
      </c>
      <c r="T15" s="14" t="b">
        <f t="shared" si="1"/>
        <v>1</v>
      </c>
    </row>
    <row r="16" spans="1:20" ht="15.75">
      <c r="A16" s="2" t="s">
        <v>6</v>
      </c>
      <c r="B16" s="7">
        <v>0.93258</v>
      </c>
      <c r="C16" s="8">
        <f>1-0.023</f>
        <v>0.977</v>
      </c>
      <c r="D16" s="10">
        <f>1-0.032</f>
        <v>0.968</v>
      </c>
      <c r="E16" s="10"/>
      <c r="F16" s="10">
        <v>0.9756</v>
      </c>
      <c r="G16" s="7"/>
      <c r="H16" s="7">
        <v>0.914</v>
      </c>
      <c r="I16" s="16">
        <v>0.95</v>
      </c>
      <c r="J16" s="9">
        <v>0.9382</v>
      </c>
      <c r="K16" s="4"/>
      <c r="L16" t="b">
        <f t="shared" si="0"/>
        <v>0</v>
      </c>
      <c r="M16" t="b">
        <f t="shared" si="1"/>
        <v>1</v>
      </c>
      <c r="N16" t="b">
        <f t="shared" si="1"/>
        <v>0</v>
      </c>
      <c r="O16" t="b">
        <f t="shared" si="1"/>
        <v>0</v>
      </c>
      <c r="P16" t="b">
        <f t="shared" si="1"/>
        <v>0</v>
      </c>
      <c r="Q16" t="b">
        <f t="shared" si="1"/>
        <v>0</v>
      </c>
      <c r="R16" t="b">
        <f t="shared" si="1"/>
        <v>0</v>
      </c>
      <c r="S16" t="b">
        <f t="shared" si="1"/>
        <v>0</v>
      </c>
      <c r="T16" s="14" t="b">
        <f t="shared" si="1"/>
        <v>0</v>
      </c>
    </row>
    <row r="17" spans="1:20" ht="15.75">
      <c r="A17" s="2" t="s">
        <v>15</v>
      </c>
      <c r="B17" s="7">
        <v>0.8338</v>
      </c>
      <c r="C17" s="8">
        <f>1-0.083</f>
        <v>0.917</v>
      </c>
      <c r="D17" s="8">
        <f>1-0.092</f>
        <v>0.908</v>
      </c>
      <c r="E17" s="8">
        <f>1-0.077</f>
        <v>0.923</v>
      </c>
      <c r="F17" s="8">
        <v>0.927</v>
      </c>
      <c r="G17" s="7">
        <f>1-0.048</f>
        <v>0.952</v>
      </c>
      <c r="H17" s="7">
        <v>0.932</v>
      </c>
      <c r="I17" s="16">
        <v>0.97</v>
      </c>
      <c r="J17" s="9">
        <v>0.91283</v>
      </c>
      <c r="K17" s="4"/>
      <c r="L17" t="b">
        <f t="shared" si="0"/>
        <v>0</v>
      </c>
      <c r="M17" t="b">
        <f t="shared" si="1"/>
        <v>0</v>
      </c>
      <c r="N17" t="b">
        <f t="shared" si="1"/>
        <v>0</v>
      </c>
      <c r="O17" t="b">
        <f t="shared" si="1"/>
        <v>0</v>
      </c>
      <c r="P17" t="b">
        <f t="shared" si="1"/>
        <v>0</v>
      </c>
      <c r="Q17" t="b">
        <f t="shared" si="1"/>
        <v>0</v>
      </c>
      <c r="R17" t="b">
        <f t="shared" si="1"/>
        <v>0</v>
      </c>
      <c r="S17" t="b">
        <f t="shared" si="1"/>
        <v>1</v>
      </c>
      <c r="T17" s="14" t="b">
        <f t="shared" si="1"/>
        <v>0</v>
      </c>
    </row>
    <row r="18" spans="1:20" ht="15.75">
      <c r="A18" t="s">
        <v>21</v>
      </c>
      <c r="B18" s="7">
        <v>1</v>
      </c>
      <c r="C18" s="10">
        <v>1</v>
      </c>
      <c r="D18" s="10">
        <v>1</v>
      </c>
      <c r="E18" s="10">
        <f>1-0</f>
        <v>1</v>
      </c>
      <c r="F18" s="10">
        <v>1</v>
      </c>
      <c r="G18" s="7">
        <v>1</v>
      </c>
      <c r="H18" s="7">
        <v>1</v>
      </c>
      <c r="I18" s="16">
        <v>1</v>
      </c>
      <c r="J18" s="9">
        <v>1</v>
      </c>
      <c r="K18" s="4"/>
      <c r="L18" t="b">
        <f t="shared" si="0"/>
        <v>1</v>
      </c>
      <c r="M18" t="b">
        <f aca="true" t="shared" si="2" ref="M18:T21">C18=MAX($C18:$J18)</f>
        <v>1</v>
      </c>
      <c r="N18" t="b">
        <f t="shared" si="2"/>
        <v>1</v>
      </c>
      <c r="O18" t="b">
        <f t="shared" si="2"/>
        <v>1</v>
      </c>
      <c r="P18" t="b">
        <f t="shared" si="2"/>
        <v>1</v>
      </c>
      <c r="Q18" t="b">
        <f t="shared" si="2"/>
        <v>1</v>
      </c>
      <c r="R18" t="b">
        <f t="shared" si="2"/>
        <v>1</v>
      </c>
      <c r="S18" t="b">
        <f t="shared" si="2"/>
        <v>1</v>
      </c>
      <c r="T18" s="14" t="b">
        <f t="shared" si="2"/>
        <v>1</v>
      </c>
    </row>
    <row r="19" spans="1:20" ht="15.75">
      <c r="A19" s="2" t="s">
        <v>7</v>
      </c>
      <c r="B19" s="7">
        <v>0.76274</v>
      </c>
      <c r="C19" s="8">
        <f>1-0.059</f>
        <v>0.9410000000000001</v>
      </c>
      <c r="D19" s="10">
        <f>1-0.02</f>
        <v>0.98</v>
      </c>
      <c r="E19" s="10">
        <f>1-0.048</f>
        <v>0.952</v>
      </c>
      <c r="F19" s="10">
        <v>0.9158</v>
      </c>
      <c r="G19" s="7">
        <f>1-0.096</f>
        <v>0.904</v>
      </c>
      <c r="H19" s="7">
        <v>0.929</v>
      </c>
      <c r="I19" s="16">
        <v>0.97</v>
      </c>
      <c r="J19" s="9">
        <v>0.91585</v>
      </c>
      <c r="K19" s="4"/>
      <c r="L19" t="b">
        <f t="shared" si="0"/>
        <v>0</v>
      </c>
      <c r="M19" t="b">
        <f t="shared" si="2"/>
        <v>0</v>
      </c>
      <c r="N19" t="b">
        <f t="shared" si="2"/>
        <v>1</v>
      </c>
      <c r="O19" t="b">
        <f t="shared" si="2"/>
        <v>0</v>
      </c>
      <c r="P19" t="b">
        <f t="shared" si="2"/>
        <v>0</v>
      </c>
      <c r="Q19" t="b">
        <f t="shared" si="2"/>
        <v>0</v>
      </c>
      <c r="R19" t="b">
        <f t="shared" si="2"/>
        <v>0</v>
      </c>
      <c r="S19" t="b">
        <f t="shared" si="2"/>
        <v>0</v>
      </c>
      <c r="T19" s="14" t="b">
        <f t="shared" si="2"/>
        <v>0</v>
      </c>
    </row>
    <row r="20" spans="1:20" ht="15.75">
      <c r="A20" s="2" t="s">
        <v>8</v>
      </c>
      <c r="B20" s="7">
        <v>0.99107</v>
      </c>
      <c r="C20" s="8">
        <f>1-0.035</f>
        <v>0.965</v>
      </c>
      <c r="D20" s="7">
        <f>1-0.038</f>
        <v>0.962</v>
      </c>
      <c r="E20" s="7">
        <f>1-0.069</f>
        <v>0.931</v>
      </c>
      <c r="F20" s="7">
        <v>0.9743</v>
      </c>
      <c r="G20" s="7">
        <f>1-0.032</f>
        <v>0.968</v>
      </c>
      <c r="H20" s="7">
        <v>0.992</v>
      </c>
      <c r="I20" s="16">
        <v>0.99</v>
      </c>
      <c r="J20" s="9">
        <v>0.99665</v>
      </c>
      <c r="L20" t="b">
        <f t="shared" si="0"/>
        <v>0</v>
      </c>
      <c r="M20" t="b">
        <f t="shared" si="2"/>
        <v>0</v>
      </c>
      <c r="N20" t="b">
        <f t="shared" si="2"/>
        <v>0</v>
      </c>
      <c r="O20" t="b">
        <f t="shared" si="2"/>
        <v>0</v>
      </c>
      <c r="P20" t="b">
        <f t="shared" si="2"/>
        <v>0</v>
      </c>
      <c r="Q20" t="b">
        <f t="shared" si="2"/>
        <v>0</v>
      </c>
      <c r="R20" t="b">
        <f t="shared" si="2"/>
        <v>0</v>
      </c>
      <c r="S20" t="b">
        <f t="shared" si="2"/>
        <v>0</v>
      </c>
      <c r="T20" s="14" t="b">
        <f t="shared" si="2"/>
        <v>1</v>
      </c>
    </row>
    <row r="21" spans="1:20" ht="15.75">
      <c r="A21" s="2" t="s">
        <v>9</v>
      </c>
      <c r="B21" s="7">
        <v>1</v>
      </c>
      <c r="C21" s="8">
        <v>1</v>
      </c>
      <c r="D21" s="7">
        <f>1-0</f>
        <v>1</v>
      </c>
      <c r="E21" s="7">
        <f>1-0</f>
        <v>1</v>
      </c>
      <c r="F21" s="7">
        <v>1</v>
      </c>
      <c r="G21" s="7">
        <v>1</v>
      </c>
      <c r="H21" s="7">
        <v>1</v>
      </c>
      <c r="I21" s="16">
        <v>1</v>
      </c>
      <c r="J21" s="9">
        <v>1</v>
      </c>
      <c r="L21" t="b">
        <f t="shared" si="0"/>
        <v>1</v>
      </c>
      <c r="M21" t="b">
        <f t="shared" si="2"/>
        <v>1</v>
      </c>
      <c r="N21" t="b">
        <f t="shared" si="2"/>
        <v>1</v>
      </c>
      <c r="O21" t="b">
        <f t="shared" si="2"/>
        <v>1</v>
      </c>
      <c r="P21" t="b">
        <f t="shared" si="2"/>
        <v>1</v>
      </c>
      <c r="Q21" t="b">
        <f t="shared" si="2"/>
        <v>1</v>
      </c>
      <c r="R21" t="b">
        <f t="shared" si="2"/>
        <v>1</v>
      </c>
      <c r="S21" t="b">
        <f t="shared" si="2"/>
        <v>1</v>
      </c>
      <c r="T21" s="14" t="b">
        <f t="shared" si="2"/>
        <v>1</v>
      </c>
    </row>
    <row r="23" spans="1:20" ht="15.75">
      <c r="A23" t="s">
        <v>31</v>
      </c>
      <c r="B23">
        <f>L23</f>
        <v>3</v>
      </c>
      <c r="C23">
        <f aca="true" t="shared" si="3" ref="C23:J23">M23</f>
        <v>4</v>
      </c>
      <c r="D23">
        <f t="shared" si="3"/>
        <v>6</v>
      </c>
      <c r="E23">
        <f t="shared" si="3"/>
        <v>4</v>
      </c>
      <c r="F23">
        <f t="shared" si="3"/>
        <v>2</v>
      </c>
      <c r="G23">
        <f t="shared" si="3"/>
        <v>5</v>
      </c>
      <c r="H23">
        <f t="shared" si="3"/>
        <v>7</v>
      </c>
      <c r="I23">
        <f t="shared" si="3"/>
        <v>8</v>
      </c>
      <c r="J23" s="6">
        <f t="shared" si="3"/>
        <v>13</v>
      </c>
      <c r="L23">
        <f>COUNTIF(L2:L21,TRUE)</f>
        <v>3</v>
      </c>
      <c r="M23">
        <f aca="true" t="shared" si="4" ref="M23:T23">COUNTIF(M2:M21,TRUE)</f>
        <v>4</v>
      </c>
      <c r="N23">
        <f t="shared" si="4"/>
        <v>6</v>
      </c>
      <c r="O23">
        <f t="shared" si="4"/>
        <v>4</v>
      </c>
      <c r="P23">
        <f t="shared" si="4"/>
        <v>2</v>
      </c>
      <c r="Q23">
        <f t="shared" si="4"/>
        <v>5</v>
      </c>
      <c r="R23">
        <f t="shared" si="4"/>
        <v>7</v>
      </c>
      <c r="S23">
        <f t="shared" si="4"/>
        <v>8</v>
      </c>
      <c r="T23" s="14">
        <f t="shared" si="4"/>
        <v>13</v>
      </c>
    </row>
    <row r="24" spans="1:10" ht="15.75">
      <c r="A24" t="s">
        <v>30</v>
      </c>
      <c r="B24" s="10">
        <f>AVERAGE(B2:B21)</f>
        <v>0.8443879999999998</v>
      </c>
      <c r="C24" s="10">
        <f aca="true" t="shared" si="5" ref="C24:J24">AVERAGE(C2:C21)</f>
        <v>0.90685</v>
      </c>
      <c r="D24" s="10">
        <f t="shared" si="5"/>
        <v>0.8984</v>
      </c>
      <c r="E24" s="10">
        <f t="shared" si="5"/>
        <v>0.8995263157894735</v>
      </c>
      <c r="F24" s="10">
        <f t="shared" si="5"/>
        <v>0.8458504999999998</v>
      </c>
      <c r="G24" s="10">
        <f t="shared" si="5"/>
        <v>0.8844210526315791</v>
      </c>
      <c r="H24" s="10">
        <f t="shared" si="5"/>
        <v>0.8869349999999999</v>
      </c>
      <c r="I24" s="10">
        <f t="shared" si="5"/>
        <v>0.921</v>
      </c>
      <c r="J24" s="9">
        <f t="shared" si="5"/>
        <v>0.9346549999999999</v>
      </c>
    </row>
    <row r="25" spans="2:10" ht="15.75">
      <c r="B25" s="11"/>
      <c r="C25" s="11"/>
      <c r="D25" s="11"/>
      <c r="E25" s="11"/>
      <c r="F25" s="11"/>
      <c r="G25" s="11"/>
      <c r="H25" s="11"/>
      <c r="I25" s="11"/>
      <c r="J25" s="15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23" sqref="B23:IV23"/>
    </sheetView>
  </sheetViews>
  <sheetFormatPr defaultColWidth="11.00390625" defaultRowHeight="15.75"/>
  <cols>
    <col min="1" max="1" width="19.00390625" style="0" bestFit="1" customWidth="1"/>
    <col min="2" max="5" width="13.00390625" style="0" bestFit="1" customWidth="1"/>
    <col min="6" max="10" width="11.375" style="0" bestFit="1" customWidth="1"/>
  </cols>
  <sheetData>
    <row r="1" spans="1:11" ht="15.75">
      <c r="A1" s="22" t="s">
        <v>14</v>
      </c>
      <c r="B1" s="17" t="s">
        <v>32</v>
      </c>
      <c r="C1" s="17" t="s">
        <v>33</v>
      </c>
      <c r="D1" s="17" t="s">
        <v>34</v>
      </c>
      <c r="E1" s="17" t="s">
        <v>35</v>
      </c>
      <c r="F1" s="17" t="s">
        <v>36</v>
      </c>
      <c r="G1" s="17" t="s">
        <v>37</v>
      </c>
      <c r="H1" s="17" t="s">
        <v>38</v>
      </c>
      <c r="I1" s="17" t="s">
        <v>39</v>
      </c>
      <c r="J1" s="17" t="s">
        <v>40</v>
      </c>
      <c r="K1" s="17" t="s">
        <v>41</v>
      </c>
    </row>
    <row r="2" spans="1:11" ht="15.75">
      <c r="A2" s="22" t="s">
        <v>13</v>
      </c>
      <c r="B2" s="18">
        <v>1</v>
      </c>
      <c r="C2" s="18">
        <v>0.99</v>
      </c>
      <c r="D2" s="18">
        <v>0.99</v>
      </c>
      <c r="E2" s="18">
        <v>0.99</v>
      </c>
      <c r="F2" s="18">
        <v>0.99</v>
      </c>
      <c r="G2" s="19">
        <v>1</v>
      </c>
      <c r="H2" s="19">
        <v>1</v>
      </c>
      <c r="I2" s="19">
        <v>1</v>
      </c>
      <c r="J2" s="19">
        <v>1</v>
      </c>
      <c r="K2" s="20">
        <v>1</v>
      </c>
    </row>
    <row r="3" spans="1:11" ht="15.75">
      <c r="A3" s="22" t="s">
        <v>12</v>
      </c>
      <c r="B3" s="18">
        <v>0.94</v>
      </c>
      <c r="C3" s="18">
        <v>0.95</v>
      </c>
      <c r="D3" s="18">
        <v>0.95</v>
      </c>
      <c r="E3" s="18">
        <v>0.95</v>
      </c>
      <c r="F3" s="18">
        <v>0.95</v>
      </c>
      <c r="G3" s="19">
        <v>0.97</v>
      </c>
      <c r="H3" s="19">
        <v>0.97</v>
      </c>
      <c r="I3" s="19">
        <v>0.98</v>
      </c>
      <c r="J3" s="19">
        <v>0.97</v>
      </c>
      <c r="K3" s="20">
        <v>0.97</v>
      </c>
    </row>
    <row r="4" spans="1:11" ht="15.75">
      <c r="A4" s="22" t="s">
        <v>0</v>
      </c>
      <c r="B4" s="18"/>
      <c r="C4" s="18">
        <v>0.99</v>
      </c>
      <c r="D4" s="18">
        <v>0.99</v>
      </c>
      <c r="E4" s="18">
        <v>0.99</v>
      </c>
      <c r="F4" s="18">
        <v>0.99</v>
      </c>
      <c r="G4" s="19"/>
      <c r="H4" s="19">
        <v>0.99</v>
      </c>
      <c r="I4" s="19">
        <v>0.99</v>
      </c>
      <c r="J4" s="19">
        <v>0.99</v>
      </c>
      <c r="K4" s="20">
        <v>0.99</v>
      </c>
    </row>
    <row r="5" spans="1:11" ht="15.75">
      <c r="A5" s="22" t="s">
        <v>1</v>
      </c>
      <c r="B5" s="18">
        <v>1</v>
      </c>
      <c r="C5" s="18">
        <v>1</v>
      </c>
      <c r="D5" s="18">
        <v>1</v>
      </c>
      <c r="E5" s="18">
        <v>1</v>
      </c>
      <c r="F5" s="18">
        <v>1</v>
      </c>
      <c r="G5" s="19">
        <v>1</v>
      </c>
      <c r="H5" s="19">
        <v>1</v>
      </c>
      <c r="I5" s="19">
        <v>1</v>
      </c>
      <c r="J5" s="19">
        <v>1</v>
      </c>
      <c r="K5" s="20">
        <v>1</v>
      </c>
    </row>
    <row r="6" spans="1:11" ht="15.75">
      <c r="A6" s="6" t="s">
        <v>22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9">
        <v>1</v>
      </c>
      <c r="H6" s="19">
        <v>1</v>
      </c>
      <c r="I6" s="19">
        <v>1</v>
      </c>
      <c r="J6" s="19">
        <v>1</v>
      </c>
      <c r="K6" s="20">
        <v>1</v>
      </c>
    </row>
    <row r="7" spans="1:11" ht="15.75">
      <c r="A7" s="22" t="s">
        <v>2</v>
      </c>
      <c r="B7" s="18">
        <v>0.88</v>
      </c>
      <c r="C7" s="18">
        <v>0.88</v>
      </c>
      <c r="D7" s="18">
        <v>0.87</v>
      </c>
      <c r="E7" s="18">
        <v>0.86</v>
      </c>
      <c r="F7" s="18">
        <v>0.87</v>
      </c>
      <c r="G7" s="19">
        <v>0.88</v>
      </c>
      <c r="H7" s="19">
        <v>0.85</v>
      </c>
      <c r="I7" s="19">
        <v>0.87</v>
      </c>
      <c r="J7" s="19">
        <v>0.86</v>
      </c>
      <c r="K7" s="20">
        <v>0.87</v>
      </c>
    </row>
    <row r="8" spans="1:11" ht="15.75">
      <c r="A8" s="22" t="s">
        <v>3</v>
      </c>
      <c r="B8" s="18"/>
      <c r="C8" s="18">
        <v>0.99</v>
      </c>
      <c r="D8" s="18">
        <v>1</v>
      </c>
      <c r="E8" s="18">
        <v>1</v>
      </c>
      <c r="F8" s="18">
        <v>1</v>
      </c>
      <c r="G8" s="19"/>
      <c r="H8" s="19">
        <v>0.99</v>
      </c>
      <c r="I8" s="19">
        <v>1</v>
      </c>
      <c r="J8" s="19">
        <v>0.99</v>
      </c>
      <c r="K8" s="20">
        <v>1</v>
      </c>
    </row>
    <row r="9" spans="1:11" ht="15.75">
      <c r="A9" s="22" t="s">
        <v>4</v>
      </c>
      <c r="B9" s="18">
        <v>0.9</v>
      </c>
      <c r="C9" s="18">
        <v>1</v>
      </c>
      <c r="D9" s="18">
        <v>0.9</v>
      </c>
      <c r="E9" s="18">
        <v>0.8</v>
      </c>
      <c r="F9" s="18">
        <v>0.8</v>
      </c>
      <c r="G9" s="19">
        <v>0.9</v>
      </c>
      <c r="H9" s="19">
        <v>0.9</v>
      </c>
      <c r="I9" s="19">
        <v>0.9</v>
      </c>
      <c r="J9" s="19">
        <v>0.9</v>
      </c>
      <c r="K9" s="20">
        <v>0.9</v>
      </c>
    </row>
    <row r="10" spans="1:11" ht="15.75">
      <c r="A10" s="22" t="s">
        <v>5</v>
      </c>
      <c r="B10" s="18">
        <v>0.98</v>
      </c>
      <c r="C10" s="18">
        <v>0.97</v>
      </c>
      <c r="D10" s="18">
        <v>0.97</v>
      </c>
      <c r="E10" s="18">
        <v>0.98</v>
      </c>
      <c r="F10" s="18">
        <v>0.97</v>
      </c>
      <c r="G10" s="19">
        <v>0.98</v>
      </c>
      <c r="H10" s="19">
        <v>0.98</v>
      </c>
      <c r="I10" s="19">
        <v>0.98</v>
      </c>
      <c r="J10" s="19">
        <v>0.98</v>
      </c>
      <c r="K10" s="20">
        <v>0.98</v>
      </c>
    </row>
    <row r="11" spans="1:11" ht="15.75">
      <c r="A11" s="22" t="s">
        <v>16</v>
      </c>
      <c r="B11" s="18">
        <v>0.8</v>
      </c>
      <c r="C11" s="18">
        <v>0.78</v>
      </c>
      <c r="D11" s="18">
        <v>0.82</v>
      </c>
      <c r="E11" s="18">
        <v>0.82</v>
      </c>
      <c r="F11" s="18">
        <v>0.8</v>
      </c>
      <c r="G11" s="19">
        <v>0.78</v>
      </c>
      <c r="H11" s="19">
        <v>0.82</v>
      </c>
      <c r="I11" s="19">
        <v>0.78</v>
      </c>
      <c r="J11" s="19">
        <v>0.82</v>
      </c>
      <c r="K11" s="20">
        <v>0.78</v>
      </c>
    </row>
    <row r="12" spans="1:11" ht="15.75">
      <c r="A12" s="22" t="s">
        <v>17</v>
      </c>
      <c r="B12" s="18">
        <v>0.77</v>
      </c>
      <c r="C12" s="18">
        <v>0.73</v>
      </c>
      <c r="D12" s="18">
        <v>0.8</v>
      </c>
      <c r="E12" s="18">
        <v>0.8</v>
      </c>
      <c r="F12" s="18">
        <v>0.8</v>
      </c>
      <c r="G12" s="19">
        <v>0.83</v>
      </c>
      <c r="H12" s="19">
        <v>0.8</v>
      </c>
      <c r="I12" s="19">
        <v>0.73</v>
      </c>
      <c r="J12" s="19">
        <v>0.8</v>
      </c>
      <c r="K12" s="20">
        <v>0.8</v>
      </c>
    </row>
    <row r="13" spans="1:11" ht="15.75">
      <c r="A13" s="22" t="s">
        <v>18</v>
      </c>
      <c r="B13" s="18">
        <v>0.83</v>
      </c>
      <c r="C13" s="18">
        <v>0.7</v>
      </c>
      <c r="D13" s="18">
        <v>0.73</v>
      </c>
      <c r="E13" s="18">
        <v>0.73</v>
      </c>
      <c r="F13" s="18">
        <v>0.73</v>
      </c>
      <c r="G13" s="19">
        <v>0.73</v>
      </c>
      <c r="H13" s="19">
        <v>0.7</v>
      </c>
      <c r="I13" s="19">
        <v>0.7</v>
      </c>
      <c r="J13" s="19">
        <v>0.8</v>
      </c>
      <c r="K13" s="20">
        <v>0.73</v>
      </c>
    </row>
    <row r="14" spans="1:11" ht="15.75">
      <c r="A14" s="22" t="s">
        <v>19</v>
      </c>
      <c r="B14" s="18">
        <v>0.91</v>
      </c>
      <c r="C14" s="18">
        <v>0.89</v>
      </c>
      <c r="D14" s="18">
        <v>0.92</v>
      </c>
      <c r="E14" s="18">
        <v>0.88</v>
      </c>
      <c r="F14" s="18">
        <v>0.88</v>
      </c>
      <c r="G14" s="19">
        <v>0.89</v>
      </c>
      <c r="H14" s="19">
        <v>0.87</v>
      </c>
      <c r="I14" s="19">
        <v>0.92</v>
      </c>
      <c r="J14" s="19">
        <v>0.91</v>
      </c>
      <c r="K14" s="20">
        <v>0.95</v>
      </c>
    </row>
    <row r="15" spans="1:11" ht="15.75">
      <c r="A15" s="22" t="s">
        <v>20</v>
      </c>
      <c r="B15" s="18">
        <v>0.69</v>
      </c>
      <c r="C15" s="18">
        <v>0.67</v>
      </c>
      <c r="D15" s="18">
        <v>0.65</v>
      </c>
      <c r="E15" s="18">
        <v>0.65</v>
      </c>
      <c r="F15" s="18">
        <v>0.65</v>
      </c>
      <c r="G15" s="19">
        <v>0.63</v>
      </c>
      <c r="H15" s="19">
        <v>0.66</v>
      </c>
      <c r="I15" s="19">
        <v>0.64</v>
      </c>
      <c r="J15" s="19">
        <v>0.63</v>
      </c>
      <c r="K15" s="20">
        <v>0.65</v>
      </c>
    </row>
    <row r="16" spans="1:11" ht="15.75">
      <c r="A16" s="22" t="s">
        <v>6</v>
      </c>
      <c r="B16" s="18">
        <v>0.96</v>
      </c>
      <c r="C16" s="18">
        <v>0.95</v>
      </c>
      <c r="D16" s="18">
        <v>0.95</v>
      </c>
      <c r="E16" s="18">
        <v>0.95</v>
      </c>
      <c r="F16" s="18">
        <v>0.95</v>
      </c>
      <c r="G16" s="19">
        <v>0.94</v>
      </c>
      <c r="H16" s="19">
        <v>0.94</v>
      </c>
      <c r="I16" s="19">
        <v>0.94</v>
      </c>
      <c r="J16" s="19">
        <v>0.94</v>
      </c>
      <c r="K16" s="20">
        <v>0.94</v>
      </c>
    </row>
    <row r="17" spans="1:11" ht="15.75">
      <c r="A17" s="22" t="s">
        <v>15</v>
      </c>
      <c r="B17" s="18">
        <v>0.97</v>
      </c>
      <c r="C17" s="18">
        <v>0.97</v>
      </c>
      <c r="D17" s="18">
        <v>0.97</v>
      </c>
      <c r="E17" s="18">
        <v>0.97</v>
      </c>
      <c r="F17" s="18">
        <v>0.96</v>
      </c>
      <c r="G17" s="19">
        <v>0.97</v>
      </c>
      <c r="H17" s="19">
        <v>0.96</v>
      </c>
      <c r="I17" s="19">
        <v>0.96</v>
      </c>
      <c r="J17" s="19">
        <v>0.96</v>
      </c>
      <c r="K17" s="20">
        <v>0.97</v>
      </c>
    </row>
    <row r="18" spans="1:11" ht="15.75">
      <c r="A18" s="6" t="s">
        <v>21</v>
      </c>
      <c r="B18" s="21">
        <v>1</v>
      </c>
      <c r="C18" s="21">
        <v>1</v>
      </c>
      <c r="D18" s="21">
        <v>1</v>
      </c>
      <c r="E18" s="21">
        <v>1</v>
      </c>
      <c r="F18" s="21">
        <v>1</v>
      </c>
      <c r="G18" s="19">
        <v>1</v>
      </c>
      <c r="H18" s="19">
        <v>1</v>
      </c>
      <c r="I18" s="19">
        <v>1</v>
      </c>
      <c r="J18" s="19">
        <v>1</v>
      </c>
      <c r="K18" s="20">
        <v>1</v>
      </c>
    </row>
    <row r="19" spans="1:11" ht="15.75">
      <c r="A19" s="22" t="s">
        <v>7</v>
      </c>
      <c r="B19" s="18">
        <v>0.98</v>
      </c>
      <c r="C19" s="18">
        <v>0.97</v>
      </c>
      <c r="D19" s="18">
        <v>0.97</v>
      </c>
      <c r="E19" s="18">
        <v>0.97</v>
      </c>
      <c r="F19" s="18">
        <v>0.97</v>
      </c>
      <c r="G19" s="19">
        <v>0.98</v>
      </c>
      <c r="H19" s="19">
        <v>0.98</v>
      </c>
      <c r="I19" s="19">
        <v>0.97</v>
      </c>
      <c r="J19" s="19">
        <v>0.98</v>
      </c>
      <c r="K19" s="20">
        <v>0.97</v>
      </c>
    </row>
    <row r="20" spans="1:11" ht="15.75">
      <c r="A20" s="22" t="s">
        <v>8</v>
      </c>
      <c r="B20" s="18">
        <v>0.99</v>
      </c>
      <c r="C20" s="18">
        <v>0.99</v>
      </c>
      <c r="D20" s="18">
        <v>0.99</v>
      </c>
      <c r="E20" s="18">
        <v>0.99</v>
      </c>
      <c r="F20" s="18">
        <v>0.99</v>
      </c>
      <c r="G20" s="19">
        <v>0.99</v>
      </c>
      <c r="H20" s="19">
        <v>0.99</v>
      </c>
      <c r="I20" s="19">
        <v>0.99</v>
      </c>
      <c r="J20" s="19">
        <v>0.99</v>
      </c>
      <c r="K20" s="20">
        <v>0.99</v>
      </c>
    </row>
    <row r="21" spans="1:11" ht="15.75">
      <c r="A21" s="22" t="s">
        <v>9</v>
      </c>
      <c r="B21" s="18">
        <v>1</v>
      </c>
      <c r="C21" s="18">
        <v>1</v>
      </c>
      <c r="D21" s="18">
        <v>1</v>
      </c>
      <c r="E21" s="18">
        <v>1</v>
      </c>
      <c r="F21" s="18">
        <v>1</v>
      </c>
      <c r="G21" s="19">
        <v>1</v>
      </c>
      <c r="H21" s="19">
        <v>1</v>
      </c>
      <c r="I21" s="19">
        <v>1</v>
      </c>
      <c r="J21" s="19">
        <v>1</v>
      </c>
      <c r="K21" s="20">
        <v>1</v>
      </c>
    </row>
    <row r="23" spans="1:10" ht="15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Office-Anwender</dc:creator>
  <cp:keywords/>
  <dc:description/>
  <cp:lastModifiedBy>Microsoft Office-Anwender</cp:lastModifiedBy>
  <dcterms:created xsi:type="dcterms:W3CDTF">2016-06-24T12:52:56Z</dcterms:created>
  <dcterms:modified xsi:type="dcterms:W3CDTF">2018-08-17T14:42:05Z</dcterms:modified>
  <cp:category/>
  <cp:version/>
  <cp:contentType/>
  <cp:contentStatus/>
</cp:coreProperties>
</file>