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autoCompressPictures="0"/>
  <bookViews>
    <workbookView xWindow="4160" yWindow="0" windowWidth="45100" windowHeight="28340" tabRatio="500"/>
  </bookViews>
  <sheets>
    <sheet name="walltime2.csv" sheetId="2" r:id="rId1"/>
    <sheet name="Blatt3" sheetId="4" r:id="rId2"/>
    <sheet name="Blatt1" sheetId="1" r:id="rId3"/>
    <sheet name="Blatt2" sheetId="3" r:id="rId4"/>
    <sheet name="Blatt4" sheetId="5" r:id="rId5"/>
    <sheet name="Blatt5" sheetId="6" r:id="rId6"/>
    <sheet name="Blatt6" sheetId="7" r:id="rId7"/>
    <sheet name="Blatt7" sheetId="8" r:id="rId8"/>
    <sheet name="Blatt8" sheetId="9" r:id="rId9"/>
    <sheet name="Blatt9" sheetId="10" r:id="rId10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4" i="4" l="1"/>
  <c r="K105" i="4"/>
  <c r="K106" i="4"/>
  <c r="K107" i="4"/>
  <c r="K108" i="4"/>
  <c r="K109" i="4"/>
  <c r="J104" i="4"/>
  <c r="J105" i="4"/>
  <c r="J106" i="4"/>
  <c r="J107" i="4"/>
  <c r="J108" i="4"/>
  <c r="J109" i="4"/>
  <c r="K93" i="4"/>
  <c r="K94" i="4"/>
  <c r="K95" i="4"/>
  <c r="K96" i="4"/>
  <c r="K97" i="4"/>
  <c r="K98" i="4"/>
  <c r="K99" i="4"/>
  <c r="K100" i="4"/>
  <c r="K101" i="4"/>
  <c r="K102" i="4"/>
  <c r="K103" i="4"/>
  <c r="J93" i="4"/>
  <c r="J94" i="4"/>
  <c r="J95" i="4"/>
  <c r="J96" i="4"/>
  <c r="J97" i="4"/>
  <c r="J98" i="4"/>
  <c r="J99" i="4"/>
  <c r="J100" i="4"/>
  <c r="J101" i="4"/>
  <c r="J102" i="4"/>
  <c r="J103" i="4"/>
  <c r="K68" i="4"/>
  <c r="K69" i="4"/>
  <c r="K70" i="4"/>
  <c r="K71" i="4"/>
  <c r="K72" i="4"/>
  <c r="K73" i="4"/>
  <c r="K74" i="4"/>
  <c r="J68" i="4"/>
  <c r="J69" i="4"/>
  <c r="J70" i="4"/>
  <c r="J71" i="4"/>
  <c r="J72" i="4"/>
  <c r="J73" i="4"/>
  <c r="J74" i="4"/>
  <c r="J84" i="4"/>
  <c r="J85" i="4"/>
  <c r="J86" i="4"/>
  <c r="J87" i="4"/>
  <c r="J88" i="4"/>
  <c r="J89" i="4"/>
  <c r="J90" i="4"/>
  <c r="J91" i="4"/>
  <c r="J92" i="4"/>
  <c r="K84" i="4"/>
  <c r="K85" i="4"/>
  <c r="K86" i="4"/>
  <c r="K87" i="4"/>
  <c r="K88" i="4"/>
  <c r="K89" i="4"/>
  <c r="K90" i="4"/>
  <c r="K91" i="4"/>
  <c r="K92" i="4"/>
  <c r="K83" i="4"/>
  <c r="J83" i="4"/>
  <c r="K67" i="4"/>
  <c r="J67" i="4"/>
  <c r="K57" i="4"/>
  <c r="K58" i="4"/>
  <c r="K59" i="4"/>
  <c r="K60" i="4"/>
  <c r="K61" i="4"/>
  <c r="K62" i="4"/>
  <c r="K63" i="4"/>
  <c r="K64" i="4"/>
  <c r="K65" i="4"/>
  <c r="K66" i="4"/>
  <c r="J57" i="4"/>
  <c r="J58" i="4"/>
  <c r="J59" i="4"/>
  <c r="J60" i="4"/>
  <c r="J61" i="4"/>
  <c r="J62" i="4"/>
  <c r="J63" i="4"/>
  <c r="J64" i="4"/>
  <c r="J65" i="4"/>
  <c r="J66" i="4"/>
  <c r="K56" i="4"/>
  <c r="J56" i="4"/>
  <c r="K52" i="4"/>
  <c r="K53" i="4"/>
  <c r="K54" i="4"/>
  <c r="J52" i="4"/>
  <c r="J53" i="4"/>
  <c r="J54" i="4"/>
  <c r="K43" i="4"/>
  <c r="K44" i="4"/>
  <c r="K45" i="4"/>
  <c r="K46" i="4"/>
  <c r="K47" i="4"/>
  <c r="K48" i="4"/>
  <c r="K49" i="4"/>
  <c r="K50" i="4"/>
  <c r="K51" i="4"/>
  <c r="J43" i="4"/>
  <c r="J44" i="4"/>
  <c r="J45" i="4"/>
  <c r="J46" i="4"/>
  <c r="J47" i="4"/>
  <c r="J48" i="4"/>
  <c r="J49" i="4"/>
  <c r="J50" i="4"/>
  <c r="J51" i="4"/>
  <c r="J42" i="4"/>
  <c r="K42" i="4"/>
  <c r="S4" i="10"/>
  <c r="V4" i="10"/>
  <c r="S5" i="10"/>
  <c r="V5" i="10"/>
  <c r="S6" i="10"/>
  <c r="V6" i="10"/>
  <c r="S7" i="10"/>
  <c r="V7" i="10"/>
  <c r="S8" i="10"/>
  <c r="V8" i="10"/>
  <c r="S9" i="10"/>
  <c r="V9" i="10"/>
  <c r="S10" i="10"/>
  <c r="V10" i="10"/>
  <c r="S11" i="10"/>
  <c r="V11" i="10"/>
  <c r="S12" i="10"/>
  <c r="V12" i="10"/>
  <c r="S13" i="10"/>
  <c r="V13" i="10"/>
  <c r="S14" i="10"/>
  <c r="V14" i="10"/>
  <c r="S15" i="10"/>
  <c r="V15" i="10"/>
  <c r="V16" i="10"/>
  <c r="S17" i="10"/>
  <c r="V17" i="10"/>
  <c r="S18" i="10"/>
  <c r="V18" i="10"/>
  <c r="S19" i="10"/>
  <c r="V19" i="10"/>
  <c r="S20" i="10"/>
  <c r="V20" i="10"/>
  <c r="S21" i="10"/>
  <c r="V21" i="10"/>
  <c r="S22" i="10"/>
  <c r="V22" i="10"/>
  <c r="S23" i="10"/>
  <c r="V23" i="10"/>
  <c r="S24" i="10"/>
  <c r="V24" i="10"/>
  <c r="S25" i="10"/>
  <c r="V25" i="10"/>
  <c r="S26" i="10"/>
  <c r="V26" i="10"/>
  <c r="S27" i="10"/>
  <c r="V27" i="10"/>
  <c r="S28" i="10"/>
  <c r="V28" i="10"/>
  <c r="S29" i="10"/>
  <c r="V29" i="10"/>
  <c r="S30" i="10"/>
  <c r="S3" i="10"/>
  <c r="T4" i="10"/>
  <c r="T5" i="10"/>
  <c r="T6" i="10"/>
  <c r="T7" i="10"/>
  <c r="T8" i="10"/>
  <c r="T9" i="10"/>
  <c r="T10" i="10"/>
  <c r="T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" i="10"/>
  <c r="Q4" i="10"/>
  <c r="Q5" i="10"/>
  <c r="Q6" i="10"/>
  <c r="Q7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" i="10"/>
  <c r="R4" i="10"/>
  <c r="R5" i="10"/>
  <c r="R6" i="10"/>
  <c r="R7" i="10"/>
  <c r="R8" i="10"/>
  <c r="R9" i="10"/>
  <c r="R10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" i="10"/>
  <c r="O4" i="10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" i="10"/>
  <c r="P4" i="10"/>
  <c r="P5" i="10"/>
  <c r="P6" i="10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W3" i="8"/>
  <c r="W4" i="8"/>
  <c r="W5" i="8"/>
  <c r="W6" i="8"/>
  <c r="W7" i="8"/>
  <c r="W8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40" i="8"/>
  <c r="W41" i="8"/>
  <c r="W42" i="8"/>
  <c r="W43" i="8"/>
  <c r="W44" i="8"/>
  <c r="W45" i="8"/>
  <c r="U46" i="8"/>
  <c r="W46" i="8"/>
  <c r="U47" i="8"/>
  <c r="W47" i="8"/>
  <c r="U48" i="8"/>
  <c r="W48" i="8"/>
  <c r="U49" i="8"/>
  <c r="W49" i="8"/>
  <c r="U50" i="8"/>
  <c r="W50" i="8"/>
  <c r="U51" i="8"/>
  <c r="W51" i="8"/>
  <c r="U52" i="8"/>
  <c r="W52" i="8"/>
  <c r="U53" i="8"/>
  <c r="W53" i="8"/>
  <c r="U54" i="8"/>
  <c r="W54" i="8"/>
  <c r="U55" i="8"/>
  <c r="W55" i="8"/>
  <c r="U56" i="8"/>
  <c r="W56" i="8"/>
  <c r="U57" i="8"/>
  <c r="W57" i="8"/>
  <c r="U58" i="8"/>
  <c r="W58" i="8"/>
  <c r="U59" i="8"/>
  <c r="W59" i="8"/>
  <c r="U60" i="8"/>
  <c r="W60" i="8"/>
  <c r="U61" i="8"/>
  <c r="W61" i="8"/>
  <c r="U62" i="8"/>
  <c r="W62" i="8"/>
  <c r="U63" i="8"/>
  <c r="W63" i="8"/>
  <c r="U64" i="8"/>
  <c r="W64" i="8"/>
  <c r="U65" i="8"/>
  <c r="W65" i="8"/>
  <c r="U66" i="8"/>
  <c r="W66" i="8"/>
  <c r="U67" i="8"/>
  <c r="W67" i="8"/>
  <c r="U68" i="8"/>
  <c r="W68" i="8"/>
  <c r="U69" i="8"/>
  <c r="W69" i="8"/>
  <c r="U70" i="8"/>
  <c r="W70" i="8"/>
  <c r="U71" i="8"/>
  <c r="W71" i="8"/>
  <c r="U72" i="8"/>
  <c r="W72" i="8"/>
  <c r="U73" i="8"/>
  <c r="W73" i="8"/>
  <c r="U74" i="8"/>
  <c r="W74" i="8"/>
  <c r="U75" i="8"/>
  <c r="W75" i="8"/>
  <c r="U76" i="8"/>
  <c r="W76" i="8"/>
  <c r="U77" i="8"/>
  <c r="W77" i="8"/>
  <c r="U78" i="8"/>
  <c r="W78" i="8"/>
  <c r="U79" i="8"/>
  <c r="W79" i="8"/>
  <c r="U80" i="8"/>
  <c r="W80" i="8"/>
  <c r="U81" i="8"/>
  <c r="W81" i="8"/>
  <c r="U82" i="8"/>
  <c r="W82" i="8"/>
  <c r="U83" i="8"/>
  <c r="W83" i="8"/>
  <c r="U84" i="8"/>
  <c r="W84" i="8"/>
  <c r="U85" i="8"/>
  <c r="W85" i="8"/>
  <c r="U86" i="8"/>
  <c r="W86" i="8"/>
  <c r="U87" i="8"/>
  <c r="W87" i="8"/>
  <c r="U88" i="8"/>
  <c r="W88" i="8"/>
  <c r="U89" i="8"/>
  <c r="W89" i="8"/>
  <c r="U90" i="8"/>
  <c r="W90" i="8"/>
  <c r="U91" i="8"/>
  <c r="W91" i="8"/>
  <c r="U92" i="8"/>
  <c r="W92" i="8"/>
  <c r="U93" i="8"/>
  <c r="W93" i="8"/>
  <c r="U94" i="8"/>
  <c r="W94" i="8"/>
  <c r="U95" i="8"/>
  <c r="W95" i="8"/>
  <c r="U96" i="8"/>
  <c r="W96" i="8"/>
  <c r="U97" i="8"/>
  <c r="W97" i="8"/>
  <c r="U98" i="8"/>
  <c r="W98" i="8"/>
  <c r="U99" i="8"/>
  <c r="W99" i="8"/>
  <c r="W100" i="8"/>
  <c r="T46" i="8"/>
  <c r="T47" i="8"/>
  <c r="T48" i="8"/>
  <c r="T49" i="8"/>
  <c r="T50" i="8"/>
  <c r="T51" i="8"/>
  <c r="T52" i="8"/>
  <c r="T53" i="8"/>
  <c r="T54" i="8"/>
  <c r="T55" i="8"/>
  <c r="T56" i="8"/>
  <c r="T57" i="8"/>
  <c r="T58" i="8"/>
  <c r="T59" i="8"/>
  <c r="T60" i="8"/>
  <c r="T61" i="8"/>
  <c r="T62" i="8"/>
  <c r="T63" i="8"/>
  <c r="T64" i="8"/>
  <c r="T65" i="8"/>
  <c r="T66" i="8"/>
  <c r="T67" i="8"/>
  <c r="T68" i="8"/>
  <c r="T69" i="8"/>
  <c r="T70" i="8"/>
  <c r="T71" i="8"/>
  <c r="T72" i="8"/>
  <c r="T73" i="8"/>
  <c r="T74" i="8"/>
  <c r="T75" i="8"/>
  <c r="T76" i="8"/>
  <c r="T77" i="8"/>
  <c r="T78" i="8"/>
  <c r="T79" i="8"/>
  <c r="T80" i="8"/>
  <c r="T81" i="8"/>
  <c r="T82" i="8"/>
  <c r="T83" i="8"/>
  <c r="T84" i="8"/>
  <c r="T85" i="8"/>
  <c r="T86" i="8"/>
  <c r="T87" i="8"/>
  <c r="T88" i="8"/>
  <c r="T89" i="8"/>
  <c r="T90" i="8"/>
  <c r="T91" i="8"/>
  <c r="T92" i="8"/>
  <c r="T93" i="8"/>
  <c r="T94" i="8"/>
  <c r="T95" i="8"/>
  <c r="T96" i="8"/>
  <c r="T97" i="8"/>
  <c r="T98" i="8"/>
  <c r="T99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85" i="8"/>
  <c r="S86" i="8"/>
  <c r="S87" i="8"/>
  <c r="S88" i="8"/>
  <c r="S89" i="8"/>
  <c r="S90" i="8"/>
  <c r="S91" i="8"/>
  <c r="S92" i="8"/>
  <c r="S93" i="8"/>
  <c r="S94" i="8"/>
  <c r="S95" i="8"/>
  <c r="S96" i="8"/>
  <c r="S97" i="8"/>
  <c r="S98" i="8"/>
  <c r="S99" i="8"/>
  <c r="R46" i="8"/>
  <c r="R47" i="8"/>
  <c r="R48" i="8"/>
  <c r="R49" i="8"/>
  <c r="R50" i="8"/>
  <c r="R51" i="8"/>
  <c r="R52" i="8"/>
  <c r="R53" i="8"/>
  <c r="R54" i="8"/>
  <c r="R55" i="8"/>
  <c r="R56" i="8"/>
  <c r="R57" i="8"/>
  <c r="R58" i="8"/>
  <c r="R59" i="8"/>
  <c r="R60" i="8"/>
  <c r="R61" i="8"/>
  <c r="R62" i="8"/>
  <c r="R63" i="8"/>
  <c r="R64" i="8"/>
  <c r="R65" i="8"/>
  <c r="R66" i="8"/>
  <c r="R67" i="8"/>
  <c r="R68" i="8"/>
  <c r="R69" i="8"/>
  <c r="R70" i="8"/>
  <c r="R71" i="8"/>
  <c r="R72" i="8"/>
  <c r="R73" i="8"/>
  <c r="R74" i="8"/>
  <c r="R75" i="8"/>
  <c r="R76" i="8"/>
  <c r="R77" i="8"/>
  <c r="R78" i="8"/>
  <c r="R79" i="8"/>
  <c r="R80" i="8"/>
  <c r="R81" i="8"/>
  <c r="R82" i="8"/>
  <c r="R83" i="8"/>
  <c r="R84" i="8"/>
  <c r="R85" i="8"/>
  <c r="R86" i="8"/>
  <c r="R87" i="8"/>
  <c r="R88" i="8"/>
  <c r="R89" i="8"/>
  <c r="R90" i="8"/>
  <c r="R91" i="8"/>
  <c r="R92" i="8"/>
  <c r="R93" i="8"/>
  <c r="R94" i="8"/>
  <c r="R95" i="8"/>
  <c r="R96" i="8"/>
  <c r="R97" i="8"/>
  <c r="R98" i="8"/>
  <c r="R99" i="8"/>
  <c r="U4" i="9"/>
  <c r="U5" i="9"/>
  <c r="U6" i="9"/>
  <c r="U7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U3" i="9"/>
  <c r="T4" i="9"/>
  <c r="T5" i="9"/>
  <c r="T6" i="9"/>
  <c r="T7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3" i="9"/>
  <c r="S4" i="9"/>
  <c r="S5" i="9"/>
  <c r="S6" i="9"/>
  <c r="S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3" i="9"/>
  <c r="R3" i="9"/>
  <c r="R4" i="9"/>
  <c r="R5" i="9"/>
  <c r="R6" i="9"/>
  <c r="R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Q4" i="9"/>
  <c r="Q5" i="9"/>
  <c r="Q6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3" i="9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3" i="9"/>
  <c r="P4" i="9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3" i="9"/>
  <c r="V5" i="9"/>
  <c r="V6" i="9"/>
  <c r="V7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V4" i="9"/>
  <c r="U3" i="8"/>
  <c r="U4" i="8"/>
  <c r="U5" i="8"/>
  <c r="U6" i="8"/>
  <c r="U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2" i="8"/>
  <c r="T3" i="8"/>
  <c r="T4" i="8"/>
  <c r="T5" i="8"/>
  <c r="T6" i="8"/>
  <c r="T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2" i="8"/>
  <c r="S3" i="8"/>
  <c r="S4" i="8"/>
  <c r="S5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2" i="8"/>
  <c r="R3" i="8"/>
  <c r="R4" i="8"/>
  <c r="R5" i="8"/>
  <c r="R6" i="8"/>
  <c r="R7" i="8"/>
  <c r="R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45" i="8"/>
  <c r="R2" i="8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S68" i="7"/>
  <c r="S69" i="7"/>
  <c r="S70" i="7"/>
  <c r="S71" i="7"/>
  <c r="S72" i="7"/>
  <c r="S73" i="7"/>
  <c r="S35" i="7"/>
  <c r="S34" i="7"/>
  <c r="R36" i="7"/>
  <c r="R37" i="7"/>
  <c r="R38" i="7"/>
  <c r="R39" i="7"/>
  <c r="R40" i="7"/>
  <c r="R41" i="7"/>
  <c r="R42" i="7"/>
  <c r="R43" i="7"/>
  <c r="R44" i="7"/>
  <c r="R45" i="7"/>
  <c r="R46" i="7"/>
  <c r="R47" i="7"/>
  <c r="R48" i="7"/>
  <c r="R49" i="7"/>
  <c r="R50" i="7"/>
  <c r="R51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5" i="7"/>
  <c r="R66" i="7"/>
  <c r="R67" i="7"/>
  <c r="R68" i="7"/>
  <c r="R69" i="7"/>
  <c r="R70" i="7"/>
  <c r="R71" i="7"/>
  <c r="R72" i="7"/>
  <c r="R73" i="7"/>
  <c r="R35" i="7"/>
  <c r="R34" i="7"/>
  <c r="Q34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3" i="7"/>
  <c r="Q64" i="7"/>
  <c r="Q65" i="7"/>
  <c r="Q66" i="7"/>
  <c r="Q67" i="7"/>
  <c r="Q68" i="7"/>
  <c r="Q69" i="7"/>
  <c r="Q70" i="7"/>
  <c r="Q71" i="7"/>
  <c r="Q72" i="7"/>
  <c r="Q73" i="7"/>
  <c r="Q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W49" i="7"/>
  <c r="W50" i="7"/>
  <c r="W51" i="7"/>
  <c r="W52" i="7"/>
  <c r="W53" i="7"/>
  <c r="W54" i="7"/>
  <c r="W55" i="7"/>
  <c r="W56" i="7"/>
  <c r="W57" i="7"/>
  <c r="W58" i="7"/>
  <c r="W59" i="7"/>
  <c r="W60" i="7"/>
  <c r="W61" i="7"/>
  <c r="W62" i="7"/>
  <c r="W63" i="7"/>
  <c r="W64" i="7"/>
  <c r="W65" i="7"/>
  <c r="W66" i="7"/>
  <c r="W67" i="7"/>
  <c r="W68" i="7"/>
  <c r="W69" i="7"/>
  <c r="W70" i="7"/>
  <c r="W71" i="7"/>
  <c r="W72" i="7"/>
  <c r="W73" i="7"/>
  <c r="W35" i="7"/>
  <c r="W34" i="7"/>
  <c r="P4" i="1"/>
  <c r="P34" i="7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S2" i="6"/>
  <c r="S3" i="6"/>
  <c r="T3" i="6"/>
  <c r="S4" i="6"/>
  <c r="T4" i="6"/>
  <c r="S5" i="6"/>
  <c r="T5" i="6"/>
  <c r="S6" i="6"/>
  <c r="T6" i="6"/>
  <c r="S7" i="6"/>
  <c r="T7" i="6"/>
  <c r="S8" i="6"/>
  <c r="T8" i="6"/>
  <c r="S9" i="6"/>
  <c r="T9" i="6"/>
  <c r="S10" i="6"/>
  <c r="T10" i="6"/>
  <c r="S11" i="6"/>
  <c r="T11" i="6"/>
  <c r="S12" i="6"/>
  <c r="T12" i="6"/>
  <c r="S13" i="6"/>
  <c r="T13" i="6"/>
  <c r="S14" i="6"/>
  <c r="T14" i="6"/>
  <c r="S15" i="6"/>
  <c r="T15" i="6"/>
  <c r="S16" i="6"/>
  <c r="T16" i="6"/>
  <c r="S17" i="6"/>
  <c r="T17" i="6"/>
  <c r="S18" i="6"/>
  <c r="T18" i="6"/>
  <c r="S19" i="6"/>
  <c r="T19" i="6"/>
  <c r="S20" i="6"/>
  <c r="T20" i="6"/>
  <c r="S21" i="6"/>
  <c r="T21" i="6"/>
  <c r="S22" i="6"/>
  <c r="T22" i="6"/>
  <c r="S23" i="6"/>
  <c r="T23" i="6"/>
  <c r="S24" i="6"/>
  <c r="T24" i="6"/>
  <c r="S25" i="6"/>
  <c r="T25" i="6"/>
  <c r="S26" i="6"/>
  <c r="T26" i="6"/>
  <c r="S27" i="6"/>
  <c r="T27" i="6"/>
  <c r="S28" i="6"/>
  <c r="T28" i="6"/>
  <c r="S29" i="6"/>
  <c r="T29" i="6"/>
  <c r="S30" i="6"/>
  <c r="T30" i="6"/>
  <c r="S31" i="6"/>
  <c r="T31" i="6"/>
  <c r="S32" i="6"/>
  <c r="T32" i="6"/>
  <c r="S33" i="6"/>
  <c r="R3" i="6"/>
  <c r="R4" i="6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2" i="6"/>
  <c r="Q2" i="6"/>
  <c r="Q4" i="6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" i="6"/>
  <c r="T33" i="6"/>
  <c r="F32" i="5"/>
  <c r="F30" i="5"/>
  <c r="F19" i="5"/>
  <c r="F20" i="5"/>
  <c r="F21" i="5"/>
  <c r="F22" i="5"/>
  <c r="F23" i="5"/>
  <c r="F24" i="5"/>
  <c r="F25" i="5"/>
  <c r="F26" i="5"/>
  <c r="F27" i="5"/>
  <c r="F28" i="5"/>
  <c r="F18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2" i="5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4" i="3"/>
  <c r="Q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4" i="3"/>
  <c r="O5" i="3"/>
  <c r="S6" i="3"/>
  <c r="O6" i="3"/>
  <c r="S7" i="3"/>
  <c r="O7" i="3"/>
  <c r="S8" i="3"/>
  <c r="O8" i="3"/>
  <c r="S9" i="3"/>
  <c r="O9" i="3"/>
  <c r="S10" i="3"/>
  <c r="O10" i="3"/>
  <c r="S11" i="3"/>
  <c r="O11" i="3"/>
  <c r="S12" i="3"/>
  <c r="O12" i="3"/>
  <c r="S13" i="3"/>
  <c r="O13" i="3"/>
  <c r="S14" i="3"/>
  <c r="O14" i="3"/>
  <c r="S15" i="3"/>
  <c r="O15" i="3"/>
  <c r="S16" i="3"/>
  <c r="O16" i="3"/>
  <c r="S17" i="3"/>
  <c r="O17" i="3"/>
  <c r="S18" i="3"/>
  <c r="O18" i="3"/>
  <c r="S19" i="3"/>
  <c r="O19" i="3"/>
  <c r="S20" i="3"/>
  <c r="O20" i="3"/>
  <c r="S21" i="3"/>
  <c r="O21" i="3"/>
  <c r="S22" i="3"/>
  <c r="O22" i="3"/>
  <c r="S23" i="3"/>
  <c r="O23" i="3"/>
  <c r="S24" i="3"/>
  <c r="O24" i="3"/>
  <c r="S25" i="3"/>
  <c r="O25" i="3"/>
  <c r="S26" i="3"/>
  <c r="O26" i="3"/>
  <c r="S27" i="3"/>
  <c r="O27" i="3"/>
  <c r="S28" i="3"/>
  <c r="O28" i="3"/>
  <c r="S29" i="3"/>
  <c r="O29" i="3"/>
  <c r="S30" i="3"/>
  <c r="O30" i="3"/>
  <c r="S31" i="3"/>
  <c r="O31" i="3"/>
  <c r="S32" i="3"/>
  <c r="O32" i="3"/>
  <c r="S33" i="3"/>
  <c r="O33" i="3"/>
  <c r="S34" i="3"/>
  <c r="O34" i="3"/>
  <c r="S35" i="3"/>
  <c r="O35" i="3"/>
  <c r="O4" i="3"/>
  <c r="N34" i="1"/>
  <c r="N32" i="1"/>
  <c r="N30" i="1"/>
  <c r="N29" i="1"/>
  <c r="N28" i="1"/>
  <c r="N27" i="1"/>
  <c r="N26" i="1"/>
  <c r="N25" i="1"/>
  <c r="N24" i="1"/>
  <c r="N23" i="1"/>
  <c r="N22" i="1"/>
  <c r="N21" i="1"/>
  <c r="N20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4" i="1"/>
  <c r="N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</calcChain>
</file>

<file path=xl/sharedStrings.xml><?xml version="1.0" encoding="utf-8"?>
<sst xmlns="http://schemas.openxmlformats.org/spreadsheetml/2006/main" count="12873" uniqueCount="1854">
  <si>
    <t>Euclidean</t>
  </si>
  <si>
    <t xml:space="preserve">The error rate was </t>
  </si>
  <si>
    <t>Nearest Euclidean Centroid</t>
  </si>
  <si>
    <t xml:space="preserve">Training time taken: </t>
  </si>
  <si>
    <t>DTW</t>
  </si>
  <si>
    <t>DTW MEANS 8</t>
  </si>
  <si>
    <t>DTW MEANS 16</t>
  </si>
  <si>
    <t>Max window-size:128</t>
  </si>
  <si>
    <t>BOSS VS Training:</t>
  </si>
  <si>
    <t>90 8 4</t>
  </si>
  <si>
    <t>There are 3 models</t>
  </si>
  <si>
    <t>BOSS VS Testing:</t>
  </si>
  <si>
    <t>100 8 4</t>
  </si>
  <si>
    <t>BOSS Training:</t>
  </si>
  <si>
    <t>96 8 4</t>
  </si>
  <si>
    <t>There are 47 models</t>
  </si>
  <si>
    <t>BOSS Testing:</t>
  </si>
  <si>
    <t>98 10 4</t>
  </si>
  <si>
    <t>There are 57 models</t>
  </si>
  <si>
    <t>Max window-size:166</t>
  </si>
  <si>
    <t>58 16 4</t>
  </si>
  <si>
    <t>There are 5 models</t>
  </si>
  <si>
    <t>There are 4 models</t>
  </si>
  <si>
    <t>16 14 4</t>
  </si>
  <si>
    <t>There are 109 models</t>
  </si>
  <si>
    <t>16 16 4</t>
  </si>
  <si>
    <t>There are 111 models</t>
  </si>
  <si>
    <t>Max window-size:152</t>
  </si>
  <si>
    <t>87 8 4</t>
  </si>
  <si>
    <t>There are 12 models</t>
  </si>
  <si>
    <t>87 16 4</t>
  </si>
  <si>
    <t>84 16 4</t>
  </si>
  <si>
    <t>There are 142 models</t>
  </si>
  <si>
    <t>38 10 4</t>
  </si>
  <si>
    <t>Max window-size:99</t>
  </si>
  <si>
    <t>58 8 4</t>
  </si>
  <si>
    <t>There are 7 models</t>
  </si>
  <si>
    <t>74 10 4</t>
  </si>
  <si>
    <t>81 8 4</t>
  </si>
  <si>
    <t>There are 49 models</t>
  </si>
  <si>
    <t>33 8 4</t>
  </si>
  <si>
    <t>There are 30 models</t>
  </si>
  <si>
    <t>Max window-size:131</t>
  </si>
  <si>
    <t>20 10 4</t>
  </si>
  <si>
    <t>There are 2 models</t>
  </si>
  <si>
    <t>69 8 4</t>
  </si>
  <si>
    <t>There are 75 models</t>
  </si>
  <si>
    <t>44 8 4</t>
  </si>
  <si>
    <t>There are 82 models</t>
  </si>
  <si>
    <t>Max window-size:427</t>
  </si>
  <si>
    <t>30 12 4</t>
  </si>
  <si>
    <t>30 10 4</t>
  </si>
  <si>
    <t>28 8 4</t>
  </si>
  <si>
    <t>34 10 4</t>
  </si>
  <si>
    <t>Max window-size:176</t>
  </si>
  <si>
    <t>82 12 4</t>
  </si>
  <si>
    <t>There are 1 models</t>
  </si>
  <si>
    <t>81 12 4</t>
  </si>
  <si>
    <t>There are 48 models</t>
  </si>
  <si>
    <t>65 12 4</t>
  </si>
  <si>
    <t>60 10 4</t>
  </si>
  <si>
    <t>30 16 4</t>
  </si>
  <si>
    <t>36 8 4</t>
  </si>
  <si>
    <t>There are 43 models</t>
  </si>
  <si>
    <t>There are 44 models</t>
  </si>
  <si>
    <t>Max window-size:426</t>
  </si>
  <si>
    <t>70 14 4</t>
  </si>
  <si>
    <t>There are 9 models</t>
  </si>
  <si>
    <t>There are 10 models</t>
  </si>
  <si>
    <t>99 10 4</t>
  </si>
  <si>
    <t>There are 114 models</t>
  </si>
  <si>
    <t>99 12 4</t>
  </si>
  <si>
    <t>There are 123 models</t>
  </si>
  <si>
    <t>Max window-size:463</t>
  </si>
  <si>
    <t>73 14 4</t>
  </si>
  <si>
    <t>84 10 4</t>
  </si>
  <si>
    <t>There are 134 models</t>
  </si>
  <si>
    <t>74 12 4</t>
  </si>
  <si>
    <t>There are 146 models</t>
  </si>
  <si>
    <t>Max window-size:319</t>
  </si>
  <si>
    <t>112 8 4</t>
  </si>
  <si>
    <t>265 6 4</t>
  </si>
  <si>
    <t>207 10 4</t>
  </si>
  <si>
    <t>There are 20 models</t>
  </si>
  <si>
    <t>187 14 4</t>
  </si>
  <si>
    <t>There are 15 models</t>
  </si>
  <si>
    <t>Max window-size:637</t>
  </si>
  <si>
    <t>178 10 4</t>
  </si>
  <si>
    <t>538 8 4</t>
  </si>
  <si>
    <t>423 12 4</t>
  </si>
  <si>
    <t>There are 99 models</t>
  </si>
  <si>
    <t>206 16 4</t>
  </si>
  <si>
    <t>There are 39 models</t>
  </si>
  <si>
    <t>Max window-size:275</t>
  </si>
  <si>
    <t>250 6 4</t>
  </si>
  <si>
    <t>There are 16 models</t>
  </si>
  <si>
    <t>237 16 4</t>
  </si>
  <si>
    <t>There are 217 models</t>
  </si>
  <si>
    <t>216 14 4</t>
  </si>
  <si>
    <t>There are 245 models</t>
  </si>
  <si>
    <t>Max window-size:60</t>
  </si>
  <si>
    <t>34 6 4</t>
  </si>
  <si>
    <t>22 6 4</t>
  </si>
  <si>
    <t>There are 18 models</t>
  </si>
  <si>
    <t>38 8 4</t>
  </si>
  <si>
    <t>There are 27 models</t>
  </si>
  <si>
    <t>50 8 4</t>
  </si>
  <si>
    <t>73 8 4</t>
  </si>
  <si>
    <t>There are 50 models</t>
  </si>
  <si>
    <t>Max window-size:1639</t>
  </si>
  <si>
    <t>111 16 4</t>
  </si>
  <si>
    <t>There are 151 models</t>
  </si>
  <si>
    <t>108 16 4</t>
  </si>
  <si>
    <t>There are 79 models</t>
  </si>
  <si>
    <t>Max window-size:1024</t>
  </si>
  <si>
    <t>444 6 4</t>
  </si>
  <si>
    <t>537 12 4</t>
  </si>
  <si>
    <t>834 12 4</t>
  </si>
  <si>
    <t>There are 322 models</t>
  </si>
  <si>
    <t>820 14 4</t>
  </si>
  <si>
    <t>There are 342 models</t>
  </si>
  <si>
    <t>Max window-size:398</t>
  </si>
  <si>
    <t>124 6 4</t>
  </si>
  <si>
    <t>There are 8 models</t>
  </si>
  <si>
    <t>124 8 4</t>
  </si>
  <si>
    <t>There are 6 models</t>
  </si>
  <si>
    <t>297 8 4</t>
  </si>
  <si>
    <t>216 8 4</t>
  </si>
  <si>
    <t>There are 239 models</t>
  </si>
  <si>
    <t>Max window-size:286</t>
  </si>
  <si>
    <t>266 14 4</t>
  </si>
  <si>
    <t>266 16 4</t>
  </si>
  <si>
    <t>269 10 4</t>
  </si>
  <si>
    <t>There are 246 models</t>
  </si>
  <si>
    <t>268 16 4</t>
  </si>
  <si>
    <t>There are 243 models</t>
  </si>
  <si>
    <t>Max window-size:96</t>
  </si>
  <si>
    <t>66 14 4</t>
  </si>
  <si>
    <t>68 8 4</t>
  </si>
  <si>
    <t>There are 59 models</t>
  </si>
  <si>
    <t>Max window-size:350</t>
  </si>
  <si>
    <t>136 10 4</t>
  </si>
  <si>
    <t>171 10 4</t>
  </si>
  <si>
    <t>There are 117 models</t>
  </si>
  <si>
    <t>252 12 4</t>
  </si>
  <si>
    <t>There are 129 models</t>
  </si>
  <si>
    <t>Max window-size:570</t>
  </si>
  <si>
    <t>401 12 4</t>
  </si>
  <si>
    <t>491 14 4</t>
  </si>
  <si>
    <t>282 14 4</t>
  </si>
  <si>
    <t>There are 136 models</t>
  </si>
  <si>
    <t>Max window-size:150</t>
  </si>
  <si>
    <t>21 10 4</t>
  </si>
  <si>
    <t>65 10 4</t>
  </si>
  <si>
    <t>72 8 4</t>
  </si>
  <si>
    <t>There are 80 models</t>
  </si>
  <si>
    <t>70 10 4</t>
  </si>
  <si>
    <t>There are 84 models</t>
  </si>
  <si>
    <t>Max window-size:470</t>
  </si>
  <si>
    <t>31 10 4</t>
  </si>
  <si>
    <t>430 6 4</t>
  </si>
  <si>
    <t>375 8 4</t>
  </si>
  <si>
    <t>23 12 4</t>
  </si>
  <si>
    <t>Max window-size:345</t>
  </si>
  <si>
    <t>298 6 4</t>
  </si>
  <si>
    <t>308 10 4</t>
  </si>
  <si>
    <t>308 16 4</t>
  </si>
  <si>
    <t>20 6 4</t>
  </si>
  <si>
    <t>30 6 4</t>
  </si>
  <si>
    <t>60 8 4</t>
  </si>
  <si>
    <t>There are 55 models</t>
  </si>
  <si>
    <t>62 10 4</t>
  </si>
  <si>
    <t>There are 64 models</t>
  </si>
  <si>
    <t>Max window-size:136</t>
  </si>
  <si>
    <t>110 6 4</t>
  </si>
  <si>
    <t>99 8 4</t>
  </si>
  <si>
    <t>There are 54 models</t>
  </si>
  <si>
    <t>85 14 4</t>
  </si>
  <si>
    <t>There are 31 models</t>
  </si>
  <si>
    <t>Max window-size:82</t>
  </si>
  <si>
    <t>59 8 4</t>
  </si>
  <si>
    <t>66 8 4</t>
  </si>
  <si>
    <t>61 10 4</t>
  </si>
  <si>
    <t>Max window-size:65</t>
  </si>
  <si>
    <t>40 8 4</t>
  </si>
  <si>
    <t>22 10 4</t>
  </si>
  <si>
    <t>43 10 4</t>
  </si>
  <si>
    <t>There are 25 models</t>
  </si>
  <si>
    <t>25 8 4</t>
  </si>
  <si>
    <t>Max window-size:84</t>
  </si>
  <si>
    <t>26 10 4</t>
  </si>
  <si>
    <t>58 6 4</t>
  </si>
  <si>
    <t>Max window-size:24</t>
  </si>
  <si>
    <t>12 6 4</t>
  </si>
  <si>
    <t>17 8 4</t>
  </si>
  <si>
    <t>Max window-size:70</t>
  </si>
  <si>
    <t>24 6 4</t>
  </si>
  <si>
    <t>58 10 4</t>
  </si>
  <si>
    <t>Two_Patterns</t>
  </si>
  <si>
    <t>Euclid</t>
  </si>
  <si>
    <t>ChlorineConcentration</t>
  </si>
  <si>
    <t>wafer</t>
  </si>
  <si>
    <t>MedicalImages</t>
  </si>
  <si>
    <t>FaceAll</t>
  </si>
  <si>
    <t>OSULeaf</t>
  </si>
  <si>
    <t>Adiac</t>
  </si>
  <si>
    <t>SwedishLeaf</t>
  </si>
  <si>
    <t>yoga</t>
  </si>
  <si>
    <t>fish</t>
  </si>
  <si>
    <t>Lighting7</t>
  </si>
  <si>
    <t>Lighting2</t>
  </si>
  <si>
    <t>Trace</t>
  </si>
  <si>
    <t>synthetic_control</t>
  </si>
  <si>
    <t>FacesUCR</t>
  </si>
  <si>
    <t>CinC_ECG_torso</t>
  </si>
  <si>
    <t>MALLAT</t>
  </si>
  <si>
    <t>Symbols</t>
  </si>
  <si>
    <t>Coffee</t>
  </si>
  <si>
    <t>ECG200</t>
  </si>
  <si>
    <t>FaceFour</t>
  </si>
  <si>
    <t>OliveOil</t>
  </si>
  <si>
    <t>Gun_Point</t>
  </si>
  <si>
    <t>Beef</t>
  </si>
  <si>
    <t>DiatomSizeReduction</t>
  </si>
  <si>
    <t>CBF</t>
  </si>
  <si>
    <t>ECGFiveDays</t>
  </si>
  <si>
    <t>TwoLeadECG</t>
  </si>
  <si>
    <t>MoteStrain</t>
  </si>
  <si>
    <t>ItalyPowerDemand</t>
  </si>
  <si>
    <t>Euclid Centroid</t>
  </si>
  <si>
    <t>DTW MEANS (8)</t>
  </si>
  <si>
    <t>DTW MEANS (16)</t>
  </si>
  <si>
    <t>There are 11 models</t>
  </si>
  <si>
    <t>There are 207 models</t>
  </si>
  <si>
    <t>There are 13 models</t>
  </si>
  <si>
    <t>There are 130 models</t>
  </si>
  <si>
    <t>There are 285 models</t>
  </si>
  <si>
    <t>There are 293 models</t>
  </si>
  <si>
    <t>No arguments,</t>
  </si>
  <si>
    <t>Dataset:/nfs/csr/bzcschae/similarity/,/datasets/classification/Two_Patterns</t>
  </si>
  <si>
    <t>Dataset:/nfs/csr/bzcschae/similarity/,/datasets/classification/ChlorineConcentration</t>
  </si>
  <si>
    <t>Dataset:/nfs/csr/bzcschae/similarity/,/datasets/classification/wafer</t>
  </si>
  <si>
    <t>Dataset:/nfs/csr/bzcschae/similarity/,/datasets/classification/MedicalImages</t>
  </si>
  <si>
    <t>Dataset:/nfs/csr/bzcschae/similarity/,/datasets/classification/FaceAll</t>
  </si>
  <si>
    <t>Dataset:/nfs/csr/bzcschae/similarity/,/datasets/classification/OSULeaf</t>
  </si>
  <si>
    <t>Dataset:/nfs/csr/bzcschae/similarity/,/datasets/classification/Adiac</t>
  </si>
  <si>
    <t>Dataset:/nfs/csr/bzcschae/similarity/,/datasets/classification/SwedishLeaf</t>
  </si>
  <si>
    <t>Dataset:/nfs/csr/bzcschae/similarity/,/datasets/classification/yoga</t>
  </si>
  <si>
    <t>Dataset:/nfs/csr/bzcschae/similarity/,/datasets/classification/fish</t>
  </si>
  <si>
    <t>Dataset:/nfs/csr/bzcschae/similarity/,/datasets/classification/Lighting7</t>
  </si>
  <si>
    <t>Dataset:/nfs/csr/bzcschae/similarity/,/datasets/classification/Lighting2</t>
  </si>
  <si>
    <t>Dataset:/nfs/csr/bzcschae/similarity/,/datasets/classification/Trace</t>
  </si>
  <si>
    <t>Dataset:/nfs/csr/bzcschae/similarity/,/datasets/classification/synthetic_control</t>
  </si>
  <si>
    <t>Dataset:/nfs/csr/bzcschae/similarity/,/datasets/classification/FacesUCR</t>
  </si>
  <si>
    <t>Dataset:/nfs/csr/bzcschae/similarity/,/datasets/classification/CinC_ECG_torso</t>
  </si>
  <si>
    <t>Dataset:/nfs/csr/bzcschae/similarity/,/datasets/classification/MALLAT</t>
  </si>
  <si>
    <t>Dataset:/nfs/csr/bzcschae/similarity/,/datasets/classification/Symbols</t>
  </si>
  <si>
    <t>Dataset:/nfs/csr/bzcschae/similarity/,/datasets/classification/Coffee</t>
  </si>
  <si>
    <t>Dataset:/nfs/csr/bzcschae/similarity/,/datasets/classification/ECG200</t>
  </si>
  <si>
    <t>Dataset:/nfs/csr/bzcschae/similarity/,/datasets/classification/FaceFour</t>
  </si>
  <si>
    <t>Dataset:/nfs/csr/bzcschae/similarity/,/datasets/classification/OliveOil</t>
  </si>
  <si>
    <t>Dataset:/nfs/csr/bzcschae/similarity/,/datasets/classification/Gun_Point</t>
  </si>
  <si>
    <t>Dataset:/nfs/csr/bzcschae/similarity/,/datasets/classification/Beef</t>
  </si>
  <si>
    <t>Dataset:/nfs/csr/bzcschae/similarity/,/datasets/classification/DiatomSizeReduction</t>
  </si>
  <si>
    <t>Dataset:/nfs/csr/bzcschae/similarity/,/datasets/classification/CBF</t>
  </si>
  <si>
    <t>Dataset:/nfs/csr/bzcschae/similarity/,/datasets/classification/ECGFiveDays</t>
  </si>
  <si>
    <t>Dataset:/nfs/csr/bzcschae/similarity/,/datasets/classification/TwoLeadECG</t>
  </si>
  <si>
    <t>Dataset:/nfs/csr/bzcschae/similarity/,/datasets/classification/MoteStrain</t>
  </si>
  <si>
    <t>Dataset:/nfs/csr/bzcschae/similarity/,/datasets/classification/ItalyPowerDemand</t>
  </si>
  <si>
    <t>BOSSVS (1,0) random windows numerosity reduction</t>
  </si>
  <si>
    <t>BOSS (0,92)</t>
  </si>
  <si>
    <t xml:space="preserve">Done reading from /nfs/csr/bzcschae/similarity/,/datasets/classification/Two_Patterns/Two_Patterns_TRAINamples 1000 length 128 </t>
  </si>
  <si>
    <t xml:space="preserve">Done reading from /nfs/csr/bzcschae/similarity/,/datasets/classification/Two_Patterns/Two_Patterns_TESTamples 4000 length 128 </t>
  </si>
  <si>
    <t xml:space="preserve">Done reading from /nfs/csr/bzcschae/similarity/,/datasets/classification/ChlorineConcentration/ChlorineConcentration_TRAINamples 467 length 166 </t>
  </si>
  <si>
    <t xml:space="preserve">Done reading from /nfs/csr/bzcschae/similarity/,/datasets/classification/ChlorineConcentration/ChlorineConcentration_TESTamples 3840 length 166 </t>
  </si>
  <si>
    <t xml:space="preserve">Done reading from /nfs/csr/bzcschae/similarity/,/datasets/classification/wafer/wafer_TRAINamples 1000 length 152 </t>
  </si>
  <si>
    <t xml:space="preserve">Done reading from /nfs/csr/bzcschae/similarity/,/datasets/classification/wafer/wafer_TESTamples 6164 length 152 </t>
  </si>
  <si>
    <t xml:space="preserve">Done reading from /nfs/csr/bzcschae/similarity/,/datasets/classification/MedicalImages/MedicalImages_TRAINamples 381 length 99 </t>
  </si>
  <si>
    <t xml:space="preserve">Done reading from /nfs/csr/bzcschae/similarity/,/datasets/classification/MedicalImages/MedicalImages_TESTamples 760 length 99 </t>
  </si>
  <si>
    <t xml:space="preserve">Done reading from /nfs/csr/bzcschae/similarity/,/datasets/classification/FaceAll/FaceAll_TRAINamples 560 length 131 </t>
  </si>
  <si>
    <t xml:space="preserve">Done reading from /nfs/csr/bzcschae/similarity/,/datasets/classification/FaceAll/FaceAll_TESTamples 1690 length 131 </t>
  </si>
  <si>
    <t xml:space="preserve">Done reading from /nfs/csr/bzcschae/similarity/,/datasets/classification/OSULeaf/OSULeaf_TRAINamples 200 length 427 </t>
  </si>
  <si>
    <t xml:space="preserve">Done reading from /nfs/csr/bzcschae/similarity/,/datasets/classification/OSULeaf/OSULeaf_TESTamples 242 length 427 </t>
  </si>
  <si>
    <t xml:space="preserve">Done reading from /nfs/csr/bzcschae/similarity/,/datasets/classification/Adiac/Adiac_TRAINamples 390 length 176 </t>
  </si>
  <si>
    <t xml:space="preserve">Done reading from /nfs/csr/bzcschae/similarity/,/datasets/classification/Adiac/Adiac_TESTamples 391 length 176 </t>
  </si>
  <si>
    <t xml:space="preserve">Done reading from /nfs/csr/bzcschae/similarity/,/datasets/classification/SwedishLeaf/SwedishLeaf_TRAINamples 500 length 128 </t>
  </si>
  <si>
    <t xml:space="preserve">Done reading from /nfs/csr/bzcschae/similarity/,/datasets/classification/SwedishLeaf/SwedishLeaf_TESTamples 625 length 128 </t>
  </si>
  <si>
    <t xml:space="preserve">Done reading from /nfs/csr/bzcschae/similarity/,/datasets/classification/yoga/yoga_TRAINamples 300 length 426 </t>
  </si>
  <si>
    <t xml:space="preserve">Done reading from /nfs/csr/bzcschae/similarity/,/datasets/classification/yoga/yoga_TESTamples 3000 length 426 </t>
  </si>
  <si>
    <t xml:space="preserve">Done reading from /nfs/csr/bzcschae/similarity/,/datasets/classification/fish/fish_TRAINamples 175 length 463 </t>
  </si>
  <si>
    <t xml:space="preserve">Done reading from /nfs/csr/bzcschae/similarity/,/datasets/classification/fish/fish_TESTamples 175 length 463 </t>
  </si>
  <si>
    <t xml:space="preserve">Done reading from /nfs/csr/bzcschae/similarity/,/datasets/classification/Lighting7/Lighting7_TRAINamples 70 length 319 </t>
  </si>
  <si>
    <t xml:space="preserve">Done reading from /nfs/csr/bzcschae/similarity/,/datasets/classification/Lighting7/Lighting7_TESTamples 73 length 319 </t>
  </si>
  <si>
    <t xml:space="preserve">Done reading from /nfs/csr/bzcschae/similarity/,/datasets/classification/Lighting2/Lighting2_TRAINamples 60 length 637 </t>
  </si>
  <si>
    <t xml:space="preserve">Done reading from /nfs/csr/bzcschae/similarity/,/datasets/classification/Lighting2/Lighting2_TESTamples 61 length 637 </t>
  </si>
  <si>
    <t xml:space="preserve">Done reading from /nfs/csr/bzcschae/similarity/,/datasets/classification/Trace/Trace_TRAINamples 100 length 275 </t>
  </si>
  <si>
    <t xml:space="preserve">Done reading from /nfs/csr/bzcschae/similarity/,/datasets/classification/Trace/Trace_TESTamples 100 length 275 </t>
  </si>
  <si>
    <t xml:space="preserve">Done reading from /nfs/csr/bzcschae/similarity/,/datasets/classification/synthetic_control/synthetic_control_TRAINamples 300 length 60 </t>
  </si>
  <si>
    <t xml:space="preserve">Done reading from /nfs/csr/bzcschae/similarity/,/datasets/classification/synthetic_control/synthetic_control_TESTamples 300 length 60 </t>
  </si>
  <si>
    <t xml:space="preserve">Done reading from /nfs/csr/bzcschae/similarity/,/datasets/classification/FacesUCR/FacesUCR_TRAINamples 200 length 131 </t>
  </si>
  <si>
    <t xml:space="preserve">Done reading from /nfs/csr/bzcschae/similarity/,/datasets/classification/FacesUCR/FacesUCR_TESTamples 2050 length 131 </t>
  </si>
  <si>
    <t xml:space="preserve">Done reading from /nfs/csr/bzcschae/similarity/,/datasets/classification/CinC_ECG_torso/CinC_ECG_torso_TRAINamples 40 length 1639 </t>
  </si>
  <si>
    <t xml:space="preserve">Done reading from /nfs/csr/bzcschae/similarity/,/datasets/classification/CinC_ECG_torso/CinC_ECG_torso_TESTamples 1380 length 1639 </t>
  </si>
  <si>
    <t xml:space="preserve">Done reading from /nfs/csr/bzcschae/similarity/,/datasets/classification/MALLAT/MALLAT_TRAINamples 55 length 1024 </t>
  </si>
  <si>
    <t xml:space="preserve">Done reading from /nfs/csr/bzcschae/similarity/,/datasets/classification/MALLAT/MALLAT_TESTamples 2345 length 1024 </t>
  </si>
  <si>
    <t xml:space="preserve">Done reading from /nfs/csr/bzcschae/similarity/,/datasets/classification/Symbols/Symbols_TRAINamples 25 length 398 </t>
  </si>
  <si>
    <t xml:space="preserve">Done reading from /nfs/csr/bzcschae/similarity/,/datasets/classification/Symbols/Symbols_TESTamples 995 length 398 </t>
  </si>
  <si>
    <t xml:space="preserve">Done reading from /nfs/csr/bzcschae/similarity/,/datasets/classification/Coffee/Coffee_TRAINamples 28 length 286 </t>
  </si>
  <si>
    <t xml:space="preserve">Done reading from /nfs/csr/bzcschae/similarity/,/datasets/classification/Coffee/Coffee_TESTamples 28 length 286 </t>
  </si>
  <si>
    <t xml:space="preserve">Done reading from /nfs/csr/bzcschae/similarity/,/datasets/classification/ECG200/ECG200_TRAINamples 100 length 96 </t>
  </si>
  <si>
    <t xml:space="preserve">Done reading from /nfs/csr/bzcschae/similarity/,/datasets/classification/ECG200/ECG200_TESTamples 100 length 96 </t>
  </si>
  <si>
    <t xml:space="preserve">Done reading from /nfs/csr/bzcschae/similarity/,/datasets/classification/FaceFour/FaceFour_TRAINamples 24 length 350 </t>
  </si>
  <si>
    <t xml:space="preserve">Done reading from /nfs/csr/bzcschae/similarity/,/datasets/classification/FaceFour/FaceFour_TESTamples 88 length 350 </t>
  </si>
  <si>
    <t xml:space="preserve">Done reading from /nfs/csr/bzcschae/similarity/,/datasets/classification/OliveOil/OliveOil_TRAINamples 30 length 570 </t>
  </si>
  <si>
    <t xml:space="preserve">Done reading from /nfs/csr/bzcschae/similarity/,/datasets/classification/OliveOil/OliveOil_TESTamples 30 length 570 </t>
  </si>
  <si>
    <t xml:space="preserve">Done reading from /nfs/csr/bzcschae/similarity/,/datasets/classification/Gun_Point/Gun_Point_TRAINamples 50 length 150 </t>
  </si>
  <si>
    <t xml:space="preserve">Done reading from /nfs/csr/bzcschae/similarity/,/datasets/classification/Gun_Point/Gun_Point_TESTamples 150 length 150 </t>
  </si>
  <si>
    <t xml:space="preserve">Done reading from /nfs/csr/bzcschae/similarity/,/datasets/classification/Beef/Beef_TRAINamples 30 length 470 </t>
  </si>
  <si>
    <t xml:space="preserve">Done reading from /nfs/csr/bzcschae/similarity/,/datasets/classification/Beef/Beef_TESTamples 30 length 470 </t>
  </si>
  <si>
    <t xml:space="preserve">Done reading from /nfs/csr/bzcschae/similarity/,/datasets/classification/DiatomSizeReduction/DiatomSizeReduction_TRAINamples 16 length 345 </t>
  </si>
  <si>
    <t xml:space="preserve">Done reading from /nfs/csr/bzcschae/similarity/,/datasets/classification/DiatomSizeReduction/DiatomSizeReduction_TESTamples 306 length 345 </t>
  </si>
  <si>
    <t xml:space="preserve">Done reading from /nfs/csr/bzcschae/similarity/,/datasets/classification/CBF/CBF_TRAINamples 30 length 128 </t>
  </si>
  <si>
    <t xml:space="preserve">Done reading from /nfs/csr/bzcschae/similarity/,/datasets/classification/CBF/CBF_TESTamples 900 length 128 </t>
  </si>
  <si>
    <t xml:space="preserve">Done reading from /nfs/csr/bzcschae/similarity/,/datasets/classification/ECGFiveDays/ECGFiveDays_TRAINamples 23 length 136 </t>
  </si>
  <si>
    <t xml:space="preserve">Done reading from /nfs/csr/bzcschae/similarity/,/datasets/classification/ECGFiveDays/ECGFiveDays_TESTamples 861 length 136 </t>
  </si>
  <si>
    <t xml:space="preserve">Done reading from /nfs/csr/bzcschae/similarity/,/datasets/classification/TwoLeadECG/TwoLeadECG_TRAINamples 23 length 82 </t>
  </si>
  <si>
    <t xml:space="preserve">Done reading from /nfs/csr/bzcschae/similarity/,/datasets/classification/TwoLeadECG/TwoLeadECG_TESTamples 1139 length 82 </t>
  </si>
  <si>
    <t>Dataset:/nfs/csr/bzcschae/similarity/,/datasets/classification/SonyAIBORoboturfaceII</t>
  </si>
  <si>
    <t xml:space="preserve">Done reading from /nfs/csr/bzcschae/similarity/,/datasets/classification/SonyAIBORoboturfaceII/SonyAIBORobotSurfaceII_TRAINamples 27 length 65 </t>
  </si>
  <si>
    <t xml:space="preserve">Done reading from /nfs/csr/bzcschae/similarity/,/datasets/classification/SonyAIBORoboturfaceII/SonyAIBORobotSurfaceII_TESTamples 953 length 65 </t>
  </si>
  <si>
    <t xml:space="preserve">Done reading from /nfs/csr/bzcschae/similarity/,/datasets/classification/MoteStrain/MoteStrain_TRAINamples 20 length 84 </t>
  </si>
  <si>
    <t xml:space="preserve">Done reading from /nfs/csr/bzcschae/similarity/,/datasets/classification/MoteStrain/MoteStrain_TESTamples 1252 length 84 </t>
  </si>
  <si>
    <t xml:space="preserve">Done reading from /nfs/csr/bzcschae/similarity/,/datasets/classification/ItalyPowerDemand/ItalyPowerDemand_TRAINamples 67 length 24 </t>
  </si>
  <si>
    <t xml:space="preserve">Done reading from /nfs/csr/bzcschae/similarity/,/datasets/classification/ItalyPowerDemand/ItalyPowerDemand_TESTamples 1029 length 24 </t>
  </si>
  <si>
    <t>Dataset:/nfs/csr/bzcschae/similarity/,/datasets/classification/SonyAIBORoboturface</t>
  </si>
  <si>
    <t xml:space="preserve">Done reading from /nfs/csr/bzcschae/similarity/,/datasets/classification/SonyAIBORoboturface/SonyAIBORobotSurface_TRAINamples 20 length 70 </t>
  </si>
  <si>
    <t xml:space="preserve">Done reading from /nfs/csr/bzcschae/similarity/,/datasets/classification/SonyAIBORoboturface/SonyAIBORobotSurface_TESTamples 601 length 70 </t>
  </si>
  <si>
    <t>SonyAIBORoboturfaceII</t>
  </si>
  <si>
    <t>SonyAIBORoboturface</t>
  </si>
  <si>
    <t>SAX VSM fit</t>
  </si>
  <si>
    <t xml:space="preserve"> 12h20m </t>
  </si>
  <si>
    <t xml:space="preserve"> 8h37m </t>
  </si>
  <si>
    <t xml:space="preserve"> 11h34m </t>
  </si>
  <si>
    <t xml:space="preserve"> 13h23 </t>
  </si>
  <si>
    <t xml:space="preserve"> 12h </t>
  </si>
  <si>
    <t xml:space="preserve"> 10h57m </t>
  </si>
  <si>
    <t xml:space="preserve"> 1h54m </t>
  </si>
  <si>
    <t>Fish</t>
  </si>
  <si>
    <t>Gun-Point</t>
  </si>
  <si>
    <t>SonyAIBORobotSurfaceII</t>
  </si>
  <si>
    <t>Motes</t>
  </si>
  <si>
    <t>SonyAIBORobotSurface</t>
  </si>
  <si>
    <t xml:space="preserve"> 10h00m </t>
  </si>
  <si>
    <t xml:space="preserve"> 23h30m </t>
  </si>
  <si>
    <t xml:space="preserve"> 14h15m </t>
  </si>
  <si>
    <t xml:space="preserve"> 9h50m </t>
  </si>
  <si>
    <t xml:space="preserve"> 13h30m </t>
  </si>
  <si>
    <t xml:space="preserve"> 2m20s </t>
  </si>
  <si>
    <t xml:space="preserve"> 14m </t>
  </si>
  <si>
    <t xml:space="preserve"> 4h40 </t>
  </si>
  <si>
    <t xml:space="preserve"> 9h12m </t>
  </si>
  <si>
    <t>nan</t>
  </si>
  <si>
    <t xml:space="preserve"> 6m </t>
  </si>
  <si>
    <t xml:space="preserve"> 1h44m </t>
  </si>
  <si>
    <t xml:space="preserve"> 39m </t>
  </si>
  <si>
    <t xml:space="preserve"> 2m00s </t>
  </si>
  <si>
    <t xml:space="preserve"> 3h18m </t>
  </si>
  <si>
    <t xml:space="preserve"> 18s </t>
  </si>
  <si>
    <t xml:space="preserve"> 12m </t>
  </si>
  <si>
    <t xml:space="preserve"> 3m00 </t>
  </si>
  <si>
    <t xml:space="preserve"> 10s </t>
  </si>
  <si>
    <t xml:space="preserve"> 20m </t>
  </si>
  <si>
    <t xml:space="preserve"> 30s </t>
  </si>
  <si>
    <t>0.01 s</t>
  </si>
  <si>
    <t>0.0 s</t>
  </si>
  <si>
    <t>0.068 s</t>
  </si>
  <si>
    <t>0.001 s</t>
  </si>
  <si>
    <t>SAX VSM predict</t>
  </si>
  <si>
    <t>0.034 s</t>
  </si>
  <si>
    <t>0.979 s</t>
  </si>
  <si>
    <t>0.043 s</t>
  </si>
  <si>
    <t>0.025 s</t>
  </si>
  <si>
    <t>No arguments.</t>
  </si>
  <si>
    <t>Dataset:/nfs/csr/bzcschae/similarity/./datasets/classification/Two_Patterns</t>
  </si>
  <si>
    <t xml:space="preserve">Done reading from /nfs/csr/bzcschae/similarity/./datasets/classification/Two_Patterns/Two_Patterns_TRAIN samples 1000 length 128 </t>
  </si>
  <si>
    <t xml:space="preserve">Done reading from /nfs/csr/bzcschae/similarity/./datasets/classification/Two_Patterns/Two_Patterns_TEST samples 4000 length 128 </t>
  </si>
  <si>
    <t xml:space="preserve">correct: </t>
  </si>
  <si>
    <t xml:space="preserve">Time taken: </t>
  </si>
  <si>
    <t>1.077 s</t>
  </si>
  <si>
    <t>0.08 s</t>
  </si>
  <si>
    <t>0.03 s</t>
  </si>
  <si>
    <t>0.077 s</t>
  </si>
  <si>
    <t>32.313 s</t>
  </si>
  <si>
    <t>ShotGun Training:</t>
  </si>
  <si>
    <t xml:space="preserve">normed: </t>
  </si>
  <si>
    <t>true</t>
  </si>
  <si>
    <t>10.314 s</t>
  </si>
  <si>
    <t>ShotGun Testing:</t>
  </si>
  <si>
    <t>[121, 120, 123, 122, 119, 118, 124, 109, 108, 117, 125, 110, 111, 107, 106, 116, 112, 114, 115, 113, 126, 105, 127, 104, 128]</t>
  </si>
  <si>
    <t>6.243 s</t>
  </si>
  <si>
    <t>false</t>
  </si>
  <si>
    <t>11.15 s</t>
  </si>
  <si>
    <t>[121, 120, 119, 122, 123, 109, 118, 110, 108, 124, 117, 112, 111, 107, 114, 125, 113, 106, 116, 115, 105, 126, 127, 104, 128]</t>
  </si>
  <si>
    <t>5.82 s</t>
  </si>
  <si>
    <t>Dataset:/nfs/csr/bzcschae/similarity/./datasets/classification/ChlorineConcentration</t>
  </si>
  <si>
    <t xml:space="preserve">Done reading from /nfs/csr/bzcschae/similarity/./datasets/classification/ChlorineConcentration/ChlorineConcentration_TRAIN samples 467 length 166 </t>
  </si>
  <si>
    <t xml:space="preserve">Done reading from /nfs/csr/bzcschae/similarity/./datasets/classification/ChlorineConcentration/ChlorineConcentration_TEST samples 3840 length 166 </t>
  </si>
  <si>
    <t>0.017 s</t>
  </si>
  <si>
    <t>0.002 s</t>
  </si>
  <si>
    <t>0.006 s</t>
  </si>
  <si>
    <t>0.011 s</t>
  </si>
  <si>
    <t>6.951 s</t>
  </si>
  <si>
    <t>4.22 s</t>
  </si>
  <si>
    <t>There are 29 models</t>
  </si>
  <si>
    <t>[5, 17, 8, 6, 28, 23, 37, 34, 38, 36, 35, 70, 39, 10, 29, 19, 40, 30, 21, 16, 7, 15, 9, 81, 79, 73, 71, 24, 13]</t>
  </si>
  <si>
    <t>18.151 s</t>
  </si>
  <si>
    <t>3.605 s</t>
  </si>
  <si>
    <t>[38, 39, 23, 35, 34, 37, 36, 25, 29, 79, 83, 80, 78, 76, 74, 28, 17, 81, 77, 75, 73, 72, 70, 40, 19, 53, 46, 41, 30, 82, 71, 51, 50, 24, 48, 26, 69, 68, 55, 49, 33, 32, 54, 52, 47, 22, 20, 31]</t>
  </si>
  <si>
    <t>16.118 s</t>
  </si>
  <si>
    <t>Dataset:/nfs/csr/bzcschae/similarity/./datasets/classification/wafer</t>
  </si>
  <si>
    <t xml:space="preserve">Done reading from /nfs/csr/bzcschae/similarity/./datasets/classification/wafer/wafer_TRAIN samples 1000 length 152 </t>
  </si>
  <si>
    <t xml:space="preserve">Done reading from /nfs/csr/bzcschae/similarity/./datasets/classification/wafer/wafer_TEST samples 6164 length 152 </t>
  </si>
  <si>
    <t>0.042 s</t>
  </si>
  <si>
    <t>5.343 s</t>
  </si>
  <si>
    <t>26.093 s</t>
  </si>
  <si>
    <t>There are 148 models</t>
  </si>
  <si>
    <t>[6, 8, 5, 148, 147, 146, 7, 145, 75, 74, 72, 10, 150, 149, 113, 112, 111, 73, 57, 55, 54, 53, 16, 9, 151, 144, 143, 142, 133, 132, 131, 130, 129, 128, 127, 126, 125, 124, 123, 122, 121, 120, 119, 118, 117, 116, 115, 114, 103, 102, 101, 100, 99, 98, 97, 96, 95, 94, 93, 92, 91, 90, 89, 88, 87, 86, 85, 84, 83, 82, 81, 80, 79, 78, 77, 76, 71, 68, 67, 66, 65, 63, 56, 14, 141, 136, 135, 134, 110, 108, 107, 106, 105, 104, 70, 69, 64, 62, 61, 58, 48, 13, 152, 140, 139, 138, 109, 59, 15, 12, 11, 137, 60, 50, 49, 47, 30, 29, 52, 51, 19, 35, 37, 46, 17, 28, 21, 36, 25, 18, 38, 20, 40, 39, 45, 42, 26, 24, 44, 43, 27, 41, 34, 23, 22, 33, 32, 31]</t>
  </si>
  <si>
    <t>177.488 s</t>
  </si>
  <si>
    <t>16.774 s</t>
  </si>
  <si>
    <t>There are 127 models</t>
  </si>
  <si>
    <t>[148, 147, 146, 145, 75, 74, 72, 150, 149, 112, 111, 76, 73, 71, 151, 144, 143, 142, 128, 127, 126, 125, 124, 123, 122, 121, 120, 119, 118, 117, 116, 114, 113, 110, 102, 101, 100, 99, 98, 97, 96, 95, 94, 93, 92, 91, 90, 89, 88, 87, 86, 85, 84, 83, 82, 81, 80, 79, 78, 77, 141, 140, 139, 138, 133, 132, 131, 130, 129, 115, 109, 108, 107, 103, 70, 69, 68, 152, 137, 136, 106, 105, 104, 66, 65, 61, 56, 55, 135, 134, 67, 64, 62, 60, 63, 59, 58, 57, 54, 53, 37, 50, 49, 36, 35, 47, 48, 38, 29, 52, 28, 46, 45, 34, 12, 44, 43, 5, 42, 15, 51, 13, 11, 24, 40, 39, 23]</t>
  </si>
  <si>
    <t>82.16 s</t>
  </si>
  <si>
    <t>Dataset:/nfs/csr/bzcschae/similarity/./datasets/classification/MedicalImages</t>
  </si>
  <si>
    <t xml:space="preserve">Done reading from /nfs/csr/bzcschae/similarity/./datasets/classification/MedicalImages/MedicalImages_TRAIN samples 381 length 99 </t>
  </si>
  <si>
    <t xml:space="preserve">Done reading from /nfs/csr/bzcschae/similarity/./datasets/classification/MedicalImages/MedicalImages_TEST samples 760 length 99 </t>
  </si>
  <si>
    <t>0.003 s</t>
  </si>
  <si>
    <t>0.397 s</t>
  </si>
  <si>
    <t>0.776 s</t>
  </si>
  <si>
    <t>[99]</t>
  </si>
  <si>
    <t>0.004 s</t>
  </si>
  <si>
    <t>0.872 s</t>
  </si>
  <si>
    <t>Dataset:/nfs/csr/bzcschae/similarity/./datasets/classification/FaceAll</t>
  </si>
  <si>
    <t xml:space="preserve">Done reading from /nfs/csr/bzcschae/similarity/./datasets/classification/FaceAll/FaceAll_TRAIN samples 560 length 131 </t>
  </si>
  <si>
    <t xml:space="preserve">Done reading from /nfs/csr/bzcschae/similarity/./datasets/classification/FaceAll/FaceAll_TEST samples 1690 length 131 </t>
  </si>
  <si>
    <t>0.016 s</t>
  </si>
  <si>
    <t>0.009 s</t>
  </si>
  <si>
    <t>5.906 s</t>
  </si>
  <si>
    <t>7.252 s</t>
  </si>
  <si>
    <t>There are 100 models</t>
  </si>
  <si>
    <t>[32, 43, 42, 55, 54, 53, 39, 62, 56, 64, 58, 57, 49, 36, 33, 65, 63, 61, 59, 48, 47, 60, 50, 40, 31, 51, 41, 34, 52, 46, 37, 38, 30, 35, 29, 24, 45, 28, 115, 107, 88, 27, 25, 125, 124, 120, 116, 114, 113, 110, 109, 108, 106, 101, 94, 93, 127, 126, 123, 122, 121, 118, 117, 112, 111, 105, 104, 102, 100, 96, 92, 89, 86, 119, 103, 99, 98, 97, 95, 81, 80, 26, 85, 82, 77, 91, 90, 87, 79, 44, 84, 83, 78, 76, 129, 128, 75, 69, 74, 70]</t>
  </si>
  <si>
    <t>18.078 s</t>
  </si>
  <si>
    <t>7.912 s</t>
  </si>
  <si>
    <t>There are 106 models</t>
  </si>
  <si>
    <t>[32, 54, 55, 53, 42, 31, 25, 56, 52, 50, 43, 33, 28, 63, 41, 40, 36, 34, 29, 64, 59, 57, 51, 47, 27, 26, 24, 62, 49, 23, 65, 60, 58, 48, 46, 45, 61, 39, 37, 35, 38, 22, 44, 30, 21, 107, 115, 114, 109, 108, 106, 101, 89, 124, 120, 119, 118, 116, 113, 112, 111, 110, 105, 104, 102, 100, 94, 93, 86, 85, 127, 126, 125, 123, 122, 121, 117, 103, 99, 96, 95, 92, 88, 19, 98, 97, 91, 90, 81, 80, 77, 87, 84, 83, 82, 79, 18, 78, 76, 69, 129, 128, 75, 74, 70, 17]</t>
  </si>
  <si>
    <t>22.027 s</t>
  </si>
  <si>
    <t>Dataset:/nfs/csr/bzcschae/similarity/./datasets/classification/OSULeaf</t>
  </si>
  <si>
    <t xml:space="preserve">Done reading from /nfs/csr/bzcschae/similarity/./datasets/classification/OSULeaf/OSULeaf_TRAIN samples 200 length 427 </t>
  </si>
  <si>
    <t xml:space="preserve">Done reading from /nfs/csr/bzcschae/similarity/./datasets/classification/OSULeaf/OSULeaf_TEST samples 242 length 427 </t>
  </si>
  <si>
    <t>2.893 s</t>
  </si>
  <si>
    <t>22.732 s</t>
  </si>
  <si>
    <t>[118, 102, 101, 117, 104, 103, 128, 127, 96, 85, 126, 119, 116, 84, 125, 124, 120, 106, 100, 95, 93, 281, 280, 279, 99, 94, 89]</t>
  </si>
  <si>
    <t>3.392 s</t>
  </si>
  <si>
    <t>22.453 s</t>
  </si>
  <si>
    <t>There are 26 models</t>
  </si>
  <si>
    <t>[127, 126, 128, 119, 125, 106, 123, 122, 120, 118, 117, 124, 112, 111, 130, 129, 116, 114, 104, 166, 165, 121, 115, 113, 107, 98]</t>
  </si>
  <si>
    <t>3.844 s</t>
  </si>
  <si>
    <t>Dataset:/nfs/csr/bzcschae/similarity/./datasets/classification/Adiac</t>
  </si>
  <si>
    <t xml:space="preserve">Done reading from /nfs/csr/bzcschae/similarity/./datasets/classification/Adiac/Adiac_TRAIN samples 390 length 176 </t>
  </si>
  <si>
    <t xml:space="preserve">Done reading from /nfs/csr/bzcschae/similarity/./datasets/classification/Adiac/Adiac_TEST samples 391 length 176 </t>
  </si>
  <si>
    <t>0.757 s</t>
  </si>
  <si>
    <t>2.199 s</t>
  </si>
  <si>
    <t>[175, 174, 152, 151, 150, 147, 173, 165, 162, 149, 148, 146, 145, 169, 163, 161, 155, 154, 153, 140, 139, 168, 166, 164, 160, 159, 158, 157, 156, 144, 143, 142, 141, 167, 135, 134, 42, 172, 170, 138, 137, 136, 133, 132, 131, 171, 47, 46]</t>
  </si>
  <si>
    <t>0.505 s</t>
  </si>
  <si>
    <t>1.797 s</t>
  </si>
  <si>
    <t>[175, 174, 173, 162, 161, 160, 155, 169, 168, 166, 165, 164, 163, 159, 158, 157, 154, 153, 151, 150, 146, 145, 136, 133, 156, 152, 149, 148, 147, 143, 135, 134, 129, 172, 170, 167, 144, 142, 141, 139, 138, 137, 131, 127, 125, 123, 140, 132, 130, 128, 126, 124, 58, 56, 171, 42, 122]</t>
  </si>
  <si>
    <t>Dataset:/nfs/csr/bzcschae/similarity/./datasets/classification/SwedishLeaf</t>
  </si>
  <si>
    <t xml:space="preserve">Done reading from /nfs/csr/bzcschae/similarity/./datasets/classification/SwedishLeaf/SwedishLeaf_TRAIN samples 500 length 128 </t>
  </si>
  <si>
    <t xml:space="preserve">Done reading from /nfs/csr/bzcschae/similarity/./datasets/classification/SwedishLeaf/SwedishLeaf_TEST samples 625 length 128 </t>
  </si>
  <si>
    <t>0.005 s</t>
  </si>
  <si>
    <t>1.245 s</t>
  </si>
  <si>
    <t>3.148 s</t>
  </si>
  <si>
    <t>[40, 42, 41, 38, 34, 36, 31, 39, 35]</t>
  </si>
  <si>
    <t>0.68 s</t>
  </si>
  <si>
    <t>2.891 s</t>
  </si>
  <si>
    <t>There are 21 models</t>
  </si>
  <si>
    <t>[41, 42, 39, 40, 43, 35, 45, 44, 46, 36, 31, 28, 38, 29, 37, 26, 53, 51, 30, 47, 32]</t>
  </si>
  <si>
    <t>1.53 s</t>
  </si>
  <si>
    <t>Dataset:/nfs/csr/bzcschae/similarity/./datasets/classification/yoga</t>
  </si>
  <si>
    <t xml:space="preserve">Done reading from /nfs/csr/bzcschae/similarity/./datasets/classification/yoga/yoga_TRAIN samples 300 length 426 </t>
  </si>
  <si>
    <t xml:space="preserve">Done reading from /nfs/csr/bzcschae/similarity/./datasets/classification/yoga/yoga_TEST samples 3000 length 426 </t>
  </si>
  <si>
    <t>0.019 s</t>
  </si>
  <si>
    <t>17.213 s</t>
  </si>
  <si>
    <t>26.356 s</t>
  </si>
  <si>
    <t>There are 113 models</t>
  </si>
  <si>
    <t>[93, 83, 111, 97, 96, 95, 94, 98, 211, 209, 208, 84, 212, 210, 102, 101, 100, 92, 82, 213, 207, 122, 103, 99, 206, 113, 112, 85, 195, 127, 120, 115, 114, 381, 380, 379, 378, 377, 205, 137, 132, 130, 123, 121, 117, 61, 403, 385, 383, 204, 202, 189, 188, 140, 131, 129, 110, 407, 406, 404, 402, 401, 387, 386, 384, 382, 376, 375, 373, 203, 201, 199, 198, 197, 196, 193, 187, 186, 185, 138, 136, 133, 128, 126, 125, 109, 104, 91, 410, 409, 405, 400, 390, 389, 388, 374, 372, 200, 194, 192, 190, 184, 148, 141, 139, 134, 124, 119, 116, 106, 90, 79, 64]</t>
  </si>
  <si>
    <t>99.497 s</t>
  </si>
  <si>
    <t>24.254 s</t>
  </si>
  <si>
    <t>[95, 211, 96, 93, 213, 212, 94, 67, 210, 209, 148, 147, 144, 141, 90, 66, 149, 145, 140, 137, 128, 127, 122, 84, 69, 208, 207, 152, 136, 118, 97, 91, 58, 206, 195, 193, 154, 150, 146, 143, 142, 139, 135, 121, 120, 92, 80, 70, 64, 60, 380, 379, 378, 377, 205, 194, 153, 151, 133, 89, 83, 81, 403, 402, 385, 384, 381, 376, 204, 203, 202, 201, 198, 197, 192, 191, 190, 189, 188, 160, 159, 157, 138, 134, 98, 82, 79, 71, 407, 406, 401, 386, 383, 382, 375, 374, 373, 367, 366, 196, 187, 166, 162, 158, 155, 119, 117, 116, 101]</t>
  </si>
  <si>
    <t>104.466 s</t>
  </si>
  <si>
    <t>Dataset:/nfs/csr/bzcschae/similarity/./datasets/classification/fish</t>
  </si>
  <si>
    <t xml:space="preserve">Done reading from /nfs/csr/bzcschae/similarity/./datasets/classification/fish/fish_TRAIN samples 175 length 463 </t>
  </si>
  <si>
    <t xml:space="preserve">Done reading from /nfs/csr/bzcschae/similarity/./datasets/classification/fish/fish_TEST samples 175 length 463 </t>
  </si>
  <si>
    <t>2.098 s</t>
  </si>
  <si>
    <t>6.628 s</t>
  </si>
  <si>
    <t>[124, 125, 139, 138, 137, 134, 130, 123, 144, 143, 142, 141, 140, 136, 133, 132, 131, 129, 154, 126, 145, 135, 128, 105, 207, 206, 205, 146, 127, 121, 109]</t>
  </si>
  <si>
    <t>1.338 s</t>
  </si>
  <si>
    <t>6.057 s</t>
  </si>
  <si>
    <t>There are 72 models</t>
  </si>
  <si>
    <t>[205, 207, 206, 121, 119, 118, 117, 115, 114, 208, 190, 120, 209, 204, 203, 202, 198, 191, 189, 187, 186, 185, 183, 182, 181, 134, 126, 124, 123, 122, 116, 210, 201, 200, 199, 197, 196, 188, 184, 179, 133, 125, 211, 195, 194, 193, 192, 180, 154, 113, 396, 132, 400, 399, 398, 397, 395, 394, 393, 392, 391, 390, 389, 213, 212, 178, 177, 176, 131, 129, 128, 127]</t>
  </si>
  <si>
    <t>2.241 s</t>
  </si>
  <si>
    <t>Dataset:/nfs/csr/bzcschae/similarity/./datasets/classification/Lighting7</t>
  </si>
  <si>
    <t xml:space="preserve">Done reading from /nfs/csr/bzcschae/similarity/./datasets/classification/Lighting7/Lighting7_TRAIN samples 70 length 319 </t>
  </si>
  <si>
    <t xml:space="preserve">Done reading from /nfs/csr/bzcschae/similarity/./datasets/classification/Lighting7/Lighting7_TEST samples 73 length 319 </t>
  </si>
  <si>
    <t>0.236 s</t>
  </si>
  <si>
    <t>2.12 s</t>
  </si>
  <si>
    <t>There are 56 models</t>
  </si>
  <si>
    <t>[318, 317, 316, 269, 319, 313, 312, 311, 304, 303, 302, 301, 291, 290, 272, 271, 270, 268, 267, 266, 265, 264, 263, 262, 261, 260, 259, 159, 150, 149, 315, 314, 310, 309, 306, 305, 300, 299, 298, 297, 296, 295, 294, 292, 289, 279, 276, 275, 274, 273, 258, 257, 148, 143, 142, 105]</t>
  </si>
  <si>
    <t>0.341 s</t>
  </si>
  <si>
    <t>1.157 s</t>
  </si>
  <si>
    <t>There are 52 models</t>
  </si>
  <si>
    <t>[270, 269, 268, 266, 151, 150, 149, 146, 142, 140, 139, 318, 317, 316, 273, 272, 271, 267, 152, 148, 147, 144, 141, 138, 319, 313, 312, 311, 304, 303, 302, 301, 295, 279, 278, 276, 275, 274, 265, 264, 263, 262, 261, 260, 259, 231, 230, 226, 159, 158, 153, 145]</t>
  </si>
  <si>
    <t>0.379 s</t>
  </si>
  <si>
    <t>Dataset:/nfs/csr/bzcschae/similarity/./datasets/classification/Lighting2</t>
  </si>
  <si>
    <t xml:space="preserve">Done reading from /nfs/csr/bzcschae/similarity/./datasets/classification/Lighting2/Lighting2_TRAIN samples 60 length 637 </t>
  </si>
  <si>
    <t xml:space="preserve">Done reading from /nfs/csr/bzcschae/similarity/./datasets/classification/Lighting2/Lighting2_TEST samples 61 length 637 </t>
  </si>
  <si>
    <t>0.541 s</t>
  </si>
  <si>
    <t>9.2 s</t>
  </si>
  <si>
    <t>There are 22 models</t>
  </si>
  <si>
    <t>[297, 294, 289, 293, 291, 290, 288, 287, 286, 285, 284, 283, 305, 304, 300, 299, 298, 295, 282, 281, 280, 277]</t>
  </si>
  <si>
    <t>0.911 s</t>
  </si>
  <si>
    <t>4.804 s</t>
  </si>
  <si>
    <t>[287, 289, 288, 286, 283, 294, 291, 290, 285, 284, 282, 278]</t>
  </si>
  <si>
    <t>0.362 s</t>
  </si>
  <si>
    <t>Dataset:/nfs/csr/bzcschae/similarity/./datasets/classification/Trace</t>
  </si>
  <si>
    <t xml:space="preserve">Done reading from /nfs/csr/bzcschae/similarity/./datasets/classification/Trace/Trace_TRAIN samples 100 length 275 </t>
  </si>
  <si>
    <t xml:space="preserve">Done reading from /nfs/csr/bzcschae/similarity/./datasets/classification/Trace/Trace_TEST samples 100 length 275 </t>
  </si>
  <si>
    <t>0.093 s</t>
  </si>
  <si>
    <t>1.68 s</t>
  </si>
  <si>
    <t>There are 116 models</t>
  </si>
  <si>
    <t>[111, 108, 258, 257, 256, 255, 254, 253, 252, 251, 250, 249, 248, 247, 246, 245, 244, 243, 242, 241, 240, 239, 238, 237, 236, 235, 234, 233, 232, 231, 230, 229, 228, 227, 226, 225, 224, 223, 222, 221, 220, 219, 218, 217, 216, 215, 214, 213, 212, 211, 210, 209, 208, 207, 206, 205, 204, 203, 202, 201, 200, 199, 198, 126, 125, 116, 114, 113, 110, 109, 105, 263, 262, 261, 260, 259, 197, 133, 132, 124, 123, 122, 115, 112, 107, 106, 88, 84, 74, 264, 196, 134, 131, 130, 129, 120, 119, 117, 66, 64, 63, 266, 265, 195, 128, 121, 118, 104, 103, 102, 90, 75, 73, 68, 65, 55]</t>
  </si>
  <si>
    <t>0.55 s</t>
  </si>
  <si>
    <t>There are 41 models</t>
  </si>
  <si>
    <t>[137, 136, 135, 134, 133, 118, 117, 116, 115, 114, 132, 131, 130, 129, 128, 127, 126, 125, 124, 123, 122, 121, 120, 119, 113, 112, 111, 110, 109, 77, 103, 87, 85, 84, 83, 80, 74, 108, 107, 101, 81]</t>
  </si>
  <si>
    <t>0.422 s</t>
  </si>
  <si>
    <t>Dataset:/nfs/csr/bzcschae/similarity/./datasets/classification/synthetic_control</t>
  </si>
  <si>
    <t xml:space="preserve">Done reading from /nfs/csr/bzcschae/similarity/./datasets/classification/synthetic_control/synthetic_control_TRAIN samples 300 length 60 </t>
  </si>
  <si>
    <t xml:space="preserve">Done reading from /nfs/csr/bzcschae/similarity/./datasets/classification/synthetic_control/synthetic_control_TEST samples 300 length 60 </t>
  </si>
  <si>
    <t>0.217 s</t>
  </si>
  <si>
    <t>0.235 s</t>
  </si>
  <si>
    <t>[55, 54, 56, 57, 58, 60, 53, 50, 51, 49, 46, 59, 45, 47, 52, 48]</t>
  </si>
  <si>
    <t>0.389 s</t>
  </si>
  <si>
    <t>There are 35 models</t>
  </si>
  <si>
    <t>[30, 56, 55, 54, 43, 49, 40, 27, 57, 53, 41, 39, 24, 45, 42, 26, 44, 58, 51, 50, 46, 29, 28, 60, 48, 38, 47, 52, 59, 37, 20, 19, 36, 25, 22]</t>
  </si>
  <si>
    <t>0.305 s</t>
  </si>
  <si>
    <t>Dataset:/nfs/csr/bzcschae/similarity/./datasets/classification/FacesUCR</t>
  </si>
  <si>
    <t xml:space="preserve">Done reading from /nfs/csr/bzcschae/similarity/./datasets/classification/FacesUCR/FacesUCR_TRAIN samples 200 length 131 </t>
  </si>
  <si>
    <t xml:space="preserve">Done reading from /nfs/csr/bzcschae/similarity/./datasets/classification/FacesUCR/FacesUCR_TEST samples 2050 length 131 </t>
  </si>
  <si>
    <t>0.014 s</t>
  </si>
  <si>
    <t>0.018 s</t>
  </si>
  <si>
    <t>2.477 s</t>
  </si>
  <si>
    <t>1.177 s</t>
  </si>
  <si>
    <t>[41, 43, 42, 40, 39, 45, 44, 37, 100, 36, 105, 101, 99, 87, 76, 32, 114, 113, 112, 106, 104, 88, 83, 78, 46, 38, 34, 27, 115, 107, 86, 81, 79, 75, 25, 111, 110, 103, 98, 95, 94, 91, 89, 85, 84, 82, 77, 64, 63, 58, 48, 47, 35, 28]</t>
  </si>
  <si>
    <t>5.684 s</t>
  </si>
  <si>
    <t>1.244 s</t>
  </si>
  <si>
    <t>There are 24 models</t>
  </si>
  <si>
    <t>[32, 42, 41, 30, 43, 31, 27, 25, 40, 29, 44, 36, 34, 28, 26, 45, 39, 37, 106, 76, 38, 35, 33, 22]</t>
  </si>
  <si>
    <t>4.206 s</t>
  </si>
  <si>
    <t>Dataset:/nfs/csr/bzcschae/similarity/./datasets/classification/CinC_ECG_torso</t>
  </si>
  <si>
    <t xml:space="preserve">Done reading from /nfs/csr/bzcschae/similarity/./datasets/classification/CinC_ECG_torso/CinC_ECG_torso_TRAIN samples 40 length 1639 </t>
  </si>
  <si>
    <t xml:space="preserve">Done reading from /nfs/csr/bzcschae/similarity/./datasets/classification/CinC_ECG_torso/CinC_ECG_torso_TEST samples 1380 length 1639 </t>
  </si>
  <si>
    <t>0.012 s</t>
  </si>
  <si>
    <t>0.013 s</t>
  </si>
  <si>
    <t>26.35 s</t>
  </si>
  <si>
    <t>51.94 s</t>
  </si>
  <si>
    <t>[73, 58, 6, 91, 86, 65, 63, 52, 50, 49, 48, 32, 7]</t>
  </si>
  <si>
    <t>55.741 s</t>
  </si>
  <si>
    <t>41.293 s</t>
  </si>
  <si>
    <t>There are 60 models</t>
  </si>
  <si>
    <t>[1632, 1631, 1630, 1629, 1628, 1627, 1626, 1625, 812, 811, 810, 809, 808, 807, 806, 805, 804, 803, 802, 801, 800, 799, 798, 797, 796, 795, 794, 793, 1639, 1638, 1637, 1636, 1635, 1634, 1633, 1624, 1623, 1622, 1618, 1617, 1616, 1615, 1614, 1613, 1612, 1611, 1610, 1609, 1608, 817, 816, 815, 814, 813, 792, 541, 540, 539, 538, 537]</t>
  </si>
  <si>
    <t>93.741 s</t>
  </si>
  <si>
    <t>Dataset:/nfs/csr/bzcschae/similarity/./datasets/classification/MALLAT</t>
  </si>
  <si>
    <t xml:space="preserve">Done reading from /nfs/csr/bzcschae/similarity/./datasets/classification/MALLAT/MALLAT_TRAIN samples 55 length 1024 </t>
  </si>
  <si>
    <t xml:space="preserve">Done reading from /nfs/csr/bzcschae/similarity/./datasets/classification/MALLAT/MALLAT_TEST samples 2345 length 1024 </t>
  </si>
  <si>
    <t>43.356 s</t>
  </si>
  <si>
    <t>5.752 s</t>
  </si>
  <si>
    <t>There are 291 models</t>
  </si>
  <si>
    <t>[1024, 1023, 1022, 1021, 1020, 1019, 1018, 1017, 1016, 1015, 1014, 1013, 1012, 1011, 1010, 1009, 1008, 1007, 1006, 1005, 1004, 1003, 1002, 1001, 1000, 999, 998, 997, 996, 995, 994, 993, 992, 991, 990, 989, 988, 987, 986, 985, 984, 983, 982, 981, 980, 979, 978, 977, 976, 975, 974, 973, 972, 971, 970, 969, 968, 967, 966, 965, 964, 963, 962, 961, 960, 959, 958, 957, 956, 955, 954, 953, 952, 951, 950, 949, 948, 947, 946, 945, 944, 943, 942, 941, 940, 939, 938, 937, 936, 935, 934, 933, 932, 931, 930, 929, 928, 927, 926, 925, 924, 923, 922, 921, 920, 919, 918, 917, 916, 915, 914, 913, 912, 911, 910, 909, 908, 907, 906, 905, 904, 903, 902, 901, 900, 899, 898, 897, 896, 895, 894, 893, 892, 891, 890, 889, 888, 887, 886, 885, 884, 883, 882, 881, 880, 879, 878, 877, 876, 875, 874, 873, 872, 871, 870, 869, 868, 867, 866, 865, 864, 863, 862, 861, 860, 859, 858, 857, 856, 855, 854, 853, 852, 851, 850, 849, 848, 847, 846, 845, 844, 512, 511, 510, 509, 508, 507, 506, 505, 504, 503, 502, 501, 500, 499, 498, 497, 496, 495, 494, 493, 492, 491, 490, 489, 488, 487, 486, 485, 484, 483, 482, 481, 480, 479, 478, 477, 476, 475, 474, 473, 472, 471, 470, 469, 468, 467, 466, 465, 464, 463, 462, 461, 460, 459, 458, 457, 456, 455, 454, 453, 452, 451, 450, 449, 448, 447, 446, 445, 444, 443, 442, 441, 440, 439, 438, 437, 436, 435, 434, 433, 432, 431, 430, 429, 428, 427, 426, 425, 424, 304, 303, 302, 301, 300, 299, 298, 297, 296, 295, 294, 293, 292, 291, 290, 289, 288, 287, 286, 285, 284]</t>
  </si>
  <si>
    <t>78.039 s</t>
  </si>
  <si>
    <t>6.161 s</t>
  </si>
  <si>
    <t>There are 328 models</t>
  </si>
  <si>
    <t>[1024, 1023, 1022, 1021, 1020, 1019, 1018, 1017, 1016, 1015, 1014, 1013, 1012, 1011, 1010, 1009, 1008, 1007, 1006, 1005, 1004, 1003, 1002, 1001, 1000, 999, 998, 997, 996, 995, 994, 993, 992, 991, 990, 989, 988, 987, 986, 985, 984, 983, 982, 981, 980, 979, 978, 977, 976, 975, 974, 973, 972, 971, 970, 969, 968, 967, 966, 965, 964, 963, 962, 961, 960, 959, 958, 957, 956, 955, 954, 953, 952, 951, 950, 949, 948, 947, 946, 945, 944, 943, 942, 941, 940, 939, 938, 937, 936, 935, 934, 933, 932, 931, 930, 929, 928, 927, 926, 925, 924, 923, 922, 921, 920, 919, 918, 917, 916, 915, 914, 913, 912, 911, 910, 909, 908, 907, 906, 905, 904, 903, 902, 901, 900, 899, 898, 897, 896, 895, 894, 893, 892, 891, 890, 889, 888, 887, 886, 885, 884, 883, 882, 881, 880, 879, 878, 877, 876, 875, 874, 873, 872, 871, 870, 869, 868, 867, 866, 865, 864, 863, 862, 861, 860, 859, 858, 857, 856, 855, 854, 853, 852, 851, 850, 849, 848, 847, 846, 506, 505, 504, 503, 502, 501, 500, 499, 498, 497, 496, 495, 494, 493, 492, 491, 490, 489, 488, 487, 486, 485, 484, 483, 482, 481, 480, 479, 478, 477, 476, 475, 474, 473, 472, 471, 470, 469, 468, 467, 466, 465, 464, 463, 462, 461, 460, 459, 458, 457, 456, 455, 454, 453, 452, 451, 450, 449, 448, 447, 446, 445, 444, 443, 442, 441, 440, 439, 438, 437, 436, 435, 434, 433, 432, 431, 430, 429, 428, 845, 844, 843, 512, 511, 510, 509, 508, 507, 427, 324, 323, 322, 321, 320, 319, 318, 317, 298, 297, 296, 295, 294, 293, 292, 289, 288, 202, 339, 338, 337, 336, 335, 334, 333, 332, 331, 330, 329, 328, 327, 326, 325, 316, 315, 314, 313, 312, 311, 310, 309, 308, 307, 306, 304, 303, 302, 301, 300, 299, 291, 290, 287, 204, 203, 201, 200, 199, 198, 197]</t>
  </si>
  <si>
    <t>119.98 s</t>
  </si>
  <si>
    <t>Dataset:/nfs/csr/bzcschae/similarity/./datasets/classification/Symbols</t>
  </si>
  <si>
    <t xml:space="preserve">Done reading from /nfs/csr/bzcschae/similarity/./datasets/classification/Symbols/Symbols_TRAIN samples 25 length 398 </t>
  </si>
  <si>
    <t xml:space="preserve">Done reading from /nfs/csr/bzcschae/similarity/./datasets/classification/Symbols/Symbols_TEST samples 995 length 398 </t>
  </si>
  <si>
    <t>0.89 s</t>
  </si>
  <si>
    <t>0.274 s</t>
  </si>
  <si>
    <t>[387, 386, 385, 384, 383, 382, 381, 380, 379, 378, 377, 376, 375, 374, 373, 372, 371, 370, 369, 368, 367, 366, 365, 364, 363, 362, 361, 360, 359, 358, 357, 356, 355, 354, 353, 352, 351, 350, 349, 348, 347, 346, 345, 344, 343, 342, 341, 340, 339, 244, 243, 242, 199, 198, 197, 196, 195, 194, 193, 192, 191, 190, 189, 188, 187, 186, 185, 184, 183, 182, 181, 180, 179, 178, 177, 176, 175, 174, 173, 172, 171, 170, 169, 168, 167, 166, 165, 164, 163, 162, 161, 160, 159, 158, 157, 156, 155, 154, 153, 152, 151, 150, 149, 148, 147, 146, 145, 144, 143, 142, 141, 140, 139, 125, 124, 123, 122, 117, 116, 115, 114, 113, 112, 111, 106, 105, 104, 83, 82, 67, 389, 388, 338, 337, 336, 335, 334, 333, 332, 331, 330, 329, 328, 327, 326, 325, 324, 323, 272, 271, 270, 269, 268, 267, 266, 265, 264, 263, 262, 261, 260, 259, 258, 257, 256, 255, 254, 253, 252, 251, 250, 249, 248, 247, 246, 245, 241, 240, 239, 238, 237, 236, 235, 234, 233, 232, 231, 230, 229, 228, 227, 226, 225, 224, 223, 222, 221, 220, 219, 218, 217, 216, 215, 214, 213, 212, 211, 210, 209, 208, 207, 206, 205, 204, 203, 202, 201, 200, 138, 137, 136, 135, 132, 131, 130, 129, 128, 127, 126, 121, 120, 119, 118, 110, 107, 103, 102, 101, 94, 93, 87, 84, 81, 80, 47]</t>
  </si>
  <si>
    <t>9.052 s</t>
  </si>
  <si>
    <t>There are 120 models</t>
  </si>
  <si>
    <t>[87, 86, 85, 363, 362, 361, 360, 359, 358, 357, 356, 355, 354, 353, 352, 351, 350, 349, 348, 347, 346, 345, 344, 343, 342, 341, 340, 339, 242, 195, 194, 193, 192, 191, 190, 189, 188, 187, 186, 185, 184, 183, 182, 181, 180, 179, 178, 177, 176, 175, 174, 173, 172, 171, 170, 169, 168, 167, 166, 165, 164, 163, 162, 161, 160, 159, 158, 157, 156, 155, 154, 153, 152, 151, 150, 149, 142, 141, 140, 139, 138, 137, 136, 135, 134, 133, 128, 127, 126, 125, 124, 123, 122, 121, 120, 119, 118, 117, 116, 115, 114, 113, 112, 111, 110, 109, 108, 107, 106, 105, 104, 92, 91, 90, 89, 88, 84, 77, 71, 53]</t>
  </si>
  <si>
    <t>5.094 s</t>
  </si>
  <si>
    <t>Dataset:/nfs/csr/bzcschae/similarity/./datasets/classification/Coffee</t>
  </si>
  <si>
    <t xml:space="preserve">Done reading from /nfs/csr/bzcschae/similarity/./datasets/classification/Coffee/Coffee_TRAIN samples 28 length 286 </t>
  </si>
  <si>
    <t xml:space="preserve">Done reading from /nfs/csr/bzcschae/similarity/./datasets/classification/Coffee/Coffee_TEST samples 28 length 286 </t>
  </si>
  <si>
    <t>0.094 s</t>
  </si>
  <si>
    <t>[286, 285, 284, 283, 282, 281, 280, 279, 278, 277, 276, 275, 274, 273, 272, 271, 270, 269, 268, 267, 266, 265, 264, 263, 262, 261, 260, 259, 258, 257, 256, 255, 254, 253, 252, 251, 250, 249, 248, 247, 246, 245, 244, 243, 242, 241, 240, 239, 238, 237, 236, 235, 234, 233, 232, 231, 230, 229, 228, 227, 226, 225, 224, 223, 222, 221, 220, 219, 218, 217, 216, 215, 214, 213, 212, 211, 210, 209, 208, 207, 206, 205, 204, 203, 202, 201, 200, 199, 198, 197, 196, 195, 194, 193, 192, 191, 190, 189, 188, 187, 186, 167, 165, 164, 143, 142, 141, 140, 139, 138, 137, 136, 135, 134, 133, 132, 131, 130, 129, 128, 127, 126, 125, 124, 123, 122, 121, 120, 119, 118, 117, 116, 115, 114, 113, 112, 111, 110, 109, 108, 107, 106, 105, 104, 103, 102, 101, 100, 99, 98, 97, 96, 95, 94, 93, 92, 91, 90, 89, 88, 87, 86, 85, 84, 83, 82, 81, 80, 79, 78, 77, 76, 75, 73, 70, 69, 68, 67, 66, 65, 64, 63, 62, 61, 60, 59, 58, 57, 56, 55, 54, 53, 52, 51, 50, 49, 48, 47, 46, 45, 44, 43, 42, 41, 40, 39, 38, 37, 36, 35, 34, 33, 32, 31, 30, 29, 28, 21, 185, 184, 183, 182, 181, 180, 179, 178, 177, 176, 175, 174, 173, 172, 171, 170, 169, 168, 166, 163, 162, 74, 71, 27, 26, 25, 23, 22]</t>
  </si>
  <si>
    <t>0.298 s</t>
  </si>
  <si>
    <t>0.074 s</t>
  </si>
  <si>
    <t>There are 204 models</t>
  </si>
  <si>
    <t>[286, 285, 284, 283, 282, 281, 280, 279, 278, 277, 276, 275, 274, 273, 272, 271, 270, 269, 268, 267, 266, 265, 264, 263, 262, 261, 260, 259, 258, 257, 256, 255, 254, 253, 252, 251, 250, 249, 248, 247, 246, 245, 244, 243, 242, 241, 240, 239, 238, 237, 236, 235, 234, 233, 232, 231, 230, 229, 228, 227, 226, 225, 224, 223, 222, 221, 220, 219, 218, 217, 216, 215, 214, 213, 212, 211, 210, 209, 208, 207, 206, 205, 204, 203, 202, 201, 200, 199, 198, 197, 196, 195, 194, 193, 192, 191, 190, 189, 188, 187, 186, 185, 184, 183, 182, 181, 180, 179, 178, 177, 176, 175, 174, 173, 172, 171, 170, 169, 168, 167, 166, 165, 164, 163, 162, 161, 160, 159, 143, 142, 141, 140, 139, 138, 137, 136, 135, 134, 133, 132, 131, 130, 129, 128, 127, 126, 125, 124, 123, 122, 121, 120, 119, 118, 117, 116, 115, 114, 113, 112, 111, 110, 109, 108, 95, 94, 93, 92, 91, 90, 89, 88, 87, 86, 85, 84, 83, 82, 81, 80, 79, 78, 55, 39, 34, 158, 157, 107, 104, 103, 102, 101, 100, 99, 98, 97, 96, 77, 76, 75, 56, 54, 52, 30]</t>
  </si>
  <si>
    <t>0.179 s</t>
  </si>
  <si>
    <t>Dataset:/nfs/csr/bzcschae/similarity/./datasets/classification/ECG200</t>
  </si>
  <si>
    <t xml:space="preserve">Done reading from /nfs/csr/bzcschae/similarity/./datasets/classification/ECG200/ECG200_TRAIN samples 100 length 96 </t>
  </si>
  <si>
    <t xml:space="preserve">Done reading from /nfs/csr/bzcschae/similarity/./datasets/classification/ECG200/ECG200_TEST samples 100 length 96 </t>
  </si>
  <si>
    <t>0.052 s</t>
  </si>
  <si>
    <t>0.108 s</t>
  </si>
  <si>
    <t>There are 42 models</t>
  </si>
  <si>
    <t>[87, 86, 82, 80, 77, 76, 75, 73, 72, 90, 89, 88, 85, 84, 83, 81, 79, 78, 74, 92, 61, 60, 94, 93, 71, 70, 63, 62, 35, 91, 69, 68, 67, 66, 65, 64, 52, 51, 50, 49, 38, 34]</t>
  </si>
  <si>
    <t>0.038 s</t>
  </si>
  <si>
    <t>0.092 s</t>
  </si>
  <si>
    <t>[87, 86, 90, 88, 85, 84, 82, 81, 89, 83, 80, 77, 76, 92, 91, 79, 78, 75, 74, 73, 72, 52, 51, 94, 69, 66, 65, 64, 63, 59, 56, 50, 49, 43, 37]</t>
  </si>
  <si>
    <t>Dataset:/nfs/csr/bzcschae/similarity/./datasets/classification/FaceFour</t>
  </si>
  <si>
    <t xml:space="preserve">Done reading from /nfs/csr/bzcschae/similarity/./datasets/classification/FaceFour/FaceFour_TRAIN samples 24 length 350 </t>
  </si>
  <si>
    <t xml:space="preserve">Done reading from /nfs/csr/bzcschae/similarity/./datasets/classification/FaceFour/FaceFour_TEST samples 88 length 350 </t>
  </si>
  <si>
    <t>0.135 s</t>
  </si>
  <si>
    <t>0.244 s</t>
  </si>
  <si>
    <t>[126, 125, 124, 123, 122, 121, 120, 119, 118, 117, 116, 88, 79, 71, 67, 60, 54, 49, 44, 43, 181, 180, 179, 178, 177, 176, 134, 133, 132, 131, 128, 127, 115, 114, 113, 112, 111, 98, 92, 91, 90, 89, 87, 86, 83, 82, 81, 80, 78, 70, 68, 66, 65, 64, 63, 62, 61, 59, 57, 56, 55, 50, 45, 36]</t>
  </si>
  <si>
    <t>0.498 s</t>
  </si>
  <si>
    <t>0.255 s</t>
  </si>
  <si>
    <t>[126, 125, 124, 123, 122, 121, 120, 119, 118, 117, 116, 89, 88, 81, 80, 79, 78, 71, 67, 61, 60, 59, 56, 55, 54, 52, 49, 43, 42, 37, 134, 133, 132, 131, 128, 127, 115, 114, 113, 112, 111, 100, 99, 98, 97, 96, 92, 91, 90, 86, 85, 83, 82, 77, 70, 69, 66, 65, 64, 63, 62, 58, 57, 53, 51, 48, 46, 45, 44, 40, 39, 38, 36, 35, 34, 33, 31, 26, 25]</t>
  </si>
  <si>
    <t>0.659 s</t>
  </si>
  <si>
    <t>Dataset:/nfs/csr/bzcschae/similarity/./datasets/classification/OliveOil</t>
  </si>
  <si>
    <t xml:space="preserve">Done reading from /nfs/csr/bzcschae/similarity/./datasets/classification/OliveOil/OliveOil_TRAIN samples 30 length 570 </t>
  </si>
  <si>
    <t xml:space="preserve">Done reading from /nfs/csr/bzcschae/similarity/./datasets/classification/OliveOil/OliveOil_TEST samples 30 length 570 </t>
  </si>
  <si>
    <t>0.154 s</t>
  </si>
  <si>
    <t>0.303 s</t>
  </si>
  <si>
    <t>There are 138 models</t>
  </si>
  <si>
    <t>[93, 92, 91, 72, 61, 570, 569, 568, 567, 566, 565, 564, 563, 562, 561, 560, 559, 558, 557, 556, 555, 554, 553, 552, 551, 550, 549, 548, 547, 546, 545, 544, 543, 542, 541, 540, 539, 538, 537, 477, 476, 475, 474, 473, 472, 471, 470, 469, 468, 467, 466, 465, 464, 463, 462, 461, 460, 459, 458, 457, 456, 455, 454, 453, 452, 451, 450, 449, 448, 447, 446, 445, 444, 443, 442, 441, 440, 439, 438, 437, 436, 435, 434, 433, 432, 431, 430, 429, 428, 427, 426, 425, 243, 242, 236, 235, 234, 233, 232, 231, 230, 229, 228, 227, 226, 225, 224, 223, 222, 221, 220, 219, 218, 217, 216, 215, 190, 189, 119, 118, 116, 94, 90, 89, 88, 78, 77, 76, 75, 74, 66, 65, 64, 53, 50, 44, 41, 34]</t>
  </si>
  <si>
    <t>0.18 s</t>
  </si>
  <si>
    <t>0.218 s</t>
  </si>
  <si>
    <t>There are 170 models</t>
  </si>
  <si>
    <t>[235, 234, 233, 232, 231, 230, 229, 228, 227, 226, 570, 569, 568, 567, 566, 565, 564, 563, 562, 561, 560, 559, 558, 557, 556, 555, 554, 553, 552, 551, 550, 549, 548, 547, 546, 545, 544, 543, 542, 541, 540, 539, 538, 537, 536, 535, 477, 476, 475, 474, 473, 472, 471, 470, 469, 468, 467, 466, 465, 464, 463, 462, 461, 460, 459, 458, 457, 456, 455, 454, 453, 452, 451, 450, 449, 448, 447, 446, 445, 444, 443, 442, 441, 440, 439, 438, 437, 436, 435, 434, 433, 432, 431, 430, 429, 428, 427, 426, 425, 424, 423, 422, 421, 420, 285, 284, 283, 282, 281, 280, 279, 278, 277, 276, 275, 274, 273, 272, 271, 270, 269, 268, 267, 266, 265, 264, 263, 262, 261, 260, 259, 258, 257, 256, 255, 254, 245, 244, 243, 242, 241, 240, 239, 238, 237, 236, 225, 224, 223, 222, 221, 220, 219, 218, 217, 216, 215, 190, 189, 188, 187, 186, 158, 157, 156, 155, 154, 153, 152, 151]</t>
  </si>
  <si>
    <t>0.188 s</t>
  </si>
  <si>
    <t>Dataset:/nfs/csr/bzcschae/similarity/./datasets/classification/Gun_Point</t>
  </si>
  <si>
    <t xml:space="preserve">Done reading from /nfs/csr/bzcschae/similarity/./datasets/classification/Gun_Point/Gun_Point_TRAIN samples 50 length 150 </t>
  </si>
  <si>
    <t xml:space="preserve">Done reading from /nfs/csr/bzcschae/similarity/./datasets/classification/Gun_Point/Gun_Point_TEST samples 150 length 150 </t>
  </si>
  <si>
    <t>0.041 s</t>
  </si>
  <si>
    <t>There are 40 models</t>
  </si>
  <si>
    <t>[69, 68, 67, 66, 65, 64, 145, 144, 143, 142, 141, 140, 139, 138, 137, 82, 81, 80, 79, 78, 77, 76, 72, 71, 70, 63, 62, 61, 150, 149, 148, 147, 146, 136, 135, 73, 60, 59, 58, 57]</t>
  </si>
  <si>
    <t>0.066 s</t>
  </si>
  <si>
    <t>There are 37 models</t>
  </si>
  <si>
    <t>[72, 145, 144, 143, 142, 141, 140, 139, 138, 137, 136, 135, 75, 74, 73, 71, 70, 69, 68, 67, 66, 65, 64, 63, 150, 149, 148, 147, 146, 85, 84, 83, 78, 77, 76, 61, 60]</t>
  </si>
  <si>
    <t>Dataset:/nfs/csr/bzcschae/similarity/./datasets/classification/Beef</t>
  </si>
  <si>
    <t xml:space="preserve">Done reading from /nfs/csr/bzcschae/similarity/./datasets/classification/Beef/Beef_TRAIN samples 30 length 470 </t>
  </si>
  <si>
    <t xml:space="preserve">Done reading from /nfs/csr/bzcschae/similarity/./datasets/classification/Beef/Beef_TEST samples 30 length 470 </t>
  </si>
  <si>
    <t>0.071 s</t>
  </si>
  <si>
    <t>0.626 s</t>
  </si>
  <si>
    <t>[38, 27]</t>
  </si>
  <si>
    <t>0.015 s</t>
  </si>
  <si>
    <t>0.752 s</t>
  </si>
  <si>
    <t>[195, 194, 193, 192, 191, 187, 186, 185, 184, 183, 182, 181, 180, 179, 178, 177, 176, 171, 170, 169, 168, 167, 166, 165, 164, 155, 154]</t>
  </si>
  <si>
    <t>0.145 s</t>
  </si>
  <si>
    <t>Dataset:/nfs/csr/bzcschae/similarity/./datasets/classification/DiatomSizeReduction</t>
  </si>
  <si>
    <t xml:space="preserve">Done reading from /nfs/csr/bzcschae/similarity/./datasets/classification/DiatomSizeReduction/DiatomSizeReduction_TRAIN samples 16 length 345 </t>
  </si>
  <si>
    <t xml:space="preserve">Done reading from /nfs/csr/bzcschae/similarity/./datasets/classification/DiatomSizeReduction/DiatomSizeReduction_TEST samples 306 length 345 </t>
  </si>
  <si>
    <t>0.148 s</t>
  </si>
  <si>
    <t>0.057 s</t>
  </si>
  <si>
    <t>There are 304 models</t>
  </si>
  <si>
    <t>[345, 344, 343, 342, 341, 340, 339, 338, 337, 336, 335, 334, 333, 332, 331, 330, 329, 328, 327, 326, 325, 324, 323, 322, 321, 320, 319, 318, 317, 316, 315, 314, 313, 312, 311, 310, 309, 308, 307, 306, 305, 304, 303, 302, 301, 300, 299, 298, 297, 296, 295, 294, 293, 292, 291, 290, 289, 288, 287, 286, 285, 284, 283, 282, 281, 280, 279, 278, 277, 276, 275, 274, 273, 272, 271, 270, 269, 268, 267, 266, 265, 264, 263, 262, 261, 260, 259, 258, 257, 256, 255, 254, 253, 252, 251, 250, 249, 248, 247, 246, 245, 244, 243, 242, 241, 240, 239, 238, 237, 236, 235, 234, 233, 232, 231, 230, 229, 228, 227, 226, 225, 224, 223, 222, 221, 220, 219, 218, 217, 216, 215, 214, 213, 212, 211, 210, 209, 208, 207, 206, 205, 204, 203, 202, 201, 200, 199, 198, 197, 196, 195, 194, 193, 192, 191, 190, 189, 188, 187, 186, 185, 184, 183, 182, 181, 180, 179, 178, 177, 176, 174, 173, 172, 171, 170, 169, 168, 167, 166, 165, 164, 163, 162, 161, 160, 159, 158, 157, 156, 155, 154, 153, 152, 151, 150, 149, 148, 147, 146, 145, 144, 143, 142, 141, 140, 139, 138, 137, 136, 135, 134, 133, 132, 131, 130, 129, 128, 127, 126, 125, 124, 123, 122, 121, 120, 119, 118, 117, 116, 115, 114, 113, 112, 111, 110, 109, 108, 107, 106, 105, 104, 103, 102, 101, 100, 99, 98, 97, 96, 95, 94, 93, 92, 91, 90, 89, 88, 87, 86, 85, 84, 83, 82, 81, 80, 79, 78, 77, 76, 75, 74, 73, 72, 71, 70, 69, 68, 67, 66, 65, 64, 63, 62, 61, 60, 59, 54, 53, 50, 49, 46, 45, 44, 43, 42, 41, 32, 31, 30, 29, 28, 27, 26, 20]</t>
  </si>
  <si>
    <t>0.923 s</t>
  </si>
  <si>
    <t>There are 280 models</t>
  </si>
  <si>
    <t>[345, 344, 343, 342, 341, 340, 339, 338, 337, 336, 335, 334, 333, 332, 331, 330, 329, 328, 327, 326, 325, 324, 323, 322, 321, 320, 319, 318, 317, 316, 315, 314, 313, 312, 311, 310, 309, 308, 307, 306, 305, 304, 303, 302, 301, 300, 299, 298, 297, 296, 295, 294, 293, 292, 291, 290, 289, 288, 287, 286, 285, 284, 283, 282, 281, 280, 279, 278, 277, 276, 275, 274, 273, 272, 271, 270, 269, 268, 267, 266, 265, 264, 263, 262, 261, 260, 259, 258, 257, 256, 255, 254, 253, 252, 251, 250, 249, 248, 247, 246, 245, 244, 243, 242, 241, 240, 239, 238, 237, 236, 235, 234, 233, 232, 231, 230, 229, 228, 227, 226, 225, 224, 223, 222, 221, 220, 219, 218, 217, 216, 215, 214, 213, 212, 211, 210, 209, 208, 207, 206, 205, 204, 203, 202, 201, 200, 199, 198, 197, 196, 195, 194, 193, 192, 191, 190, 189, 188, 187, 186, 185, 184, 183, 182, 181, 180, 179, 178, 177, 176, 175, 174, 173, 172, 171, 170, 169, 168, 167, 166, 165, 164, 163, 162, 161, 160, 159, 158, 157, 156, 155, 154, 153, 152, 151, 150, 149, 148, 147, 146, 145, 144, 143, 142, 141, 140, 139, 138, 137, 136, 135, 134, 133, 132, 131, 130, 129, 128, 127, 126, 125, 124, 123, 122, 121, 120, 119, 118, 117, 116, 115, 114, 113, 112, 111, 110, 109, 108, 107, 106, 105, 99, 98, 97, 96, 95, 94, 93, 92, 91, 90, 89, 88, 87, 86, 85, 84, 83, 82, 81, 80, 79, 78, 77, 71, 70, 69, 68, 67, 66, 65, 64, 63, 62, 51, 50, 49, 44, 42, 41]</t>
  </si>
  <si>
    <t>Dataset:/nfs/csr/bzcschae/similarity/./datasets/classification/CBF</t>
  </si>
  <si>
    <t xml:space="preserve">Done reading from /nfs/csr/bzcschae/similarity/./datasets/classification/CBF/CBF_TRAIN samples 30 length 128 </t>
  </si>
  <si>
    <t xml:space="preserve">Done reading from /nfs/csr/bzcschae/similarity/./datasets/classification/CBF/CBF_TEST samples 900 length 128 </t>
  </si>
  <si>
    <t>0.273 s</t>
  </si>
  <si>
    <t>0.033 s</t>
  </si>
  <si>
    <t>There are 69 models</t>
  </si>
  <si>
    <t>[120, 119, 118, 117, 113, 112, 107, 93, 92, 91, 90, 89, 73, 72, 71, 70, 69, 68, 67, 66, 62, 60, 59, 57, 126, 124, 123, 122, 121, 116, 115, 114, 111, 110, 109, 108, 106, 105, 104, 103, 102, 101, 100, 99, 98, 97, 96, 95, 94, 88, 87, 86, 85, 84, 83, 82, 81, 80, 79, 78, 77, 76, 75, 74, 65, 64, 63, 58, 39]</t>
  </si>
  <si>
    <t>0.363 s</t>
  </si>
  <si>
    <t>[73, 72, 71, 70, 69, 68, 67, 66, 65, 31, 120, 119, 118, 117, 113, 112, 107, 93, 92, 91, 90, 89, 88, 83, 82, 81, 80, 79, 78, 76, 75, 74, 55, 54, 41, 40, 38, 37, 36, 32, 28, 20, 19]</t>
  </si>
  <si>
    <t>0.336 s</t>
  </si>
  <si>
    <t>Dataset:/nfs/csr/bzcschae/similarity/./datasets/classification/ECGFiveDays</t>
  </si>
  <si>
    <t xml:space="preserve">Done reading from /nfs/csr/bzcschae/similarity/./datasets/classification/ECGFiveDays/ECGFiveDays_TRAIN samples 23 length 136 </t>
  </si>
  <si>
    <t xml:space="preserve">Done reading from /nfs/csr/bzcschae/similarity/./datasets/classification/ECGFiveDays/ECGFiveDays_TEST samples 861 length 136 </t>
  </si>
  <si>
    <t>[103, 102, 101, 100, 99, 98, 97, 96, 95, 94, 93, 92, 91, 90, 89, 57, 132, 131, 130, 129, 128, 127, 126, 125, 124, 123, 122, 121, 120, 119, 118, 117, 116, 115, 114, 113, 112, 111, 110, 109, 108, 107, 106, 105, 104, 88, 56, 45]</t>
  </si>
  <si>
    <t>0.216 s</t>
  </si>
  <si>
    <t>0.023 s</t>
  </si>
  <si>
    <t>[101, 100, 99, 98, 97, 96, 95, 94, 93, 92, 91, 90, 89, 88, 57, 45, 132, 131, 130, 129, 128, 127, 126, 125, 124, 123, 122, 121, 120, 119, 118, 117, 116, 115, 114, 113, 111, 110, 109, 108, 107, 106, 105, 104, 103, 102, 12, 11]</t>
  </si>
  <si>
    <t>0.203 s</t>
  </si>
  <si>
    <t>Dataset:/nfs/csr/bzcschae/similarity/./datasets/classification/TwoLeadECG</t>
  </si>
  <si>
    <t xml:space="preserve">Done reading from /nfs/csr/bzcschae/similarity/./datasets/classification/TwoLeadECG/TwoLeadECG_TRAIN samples 23 length 82 </t>
  </si>
  <si>
    <t xml:space="preserve">Done reading from /nfs/csr/bzcschae/similarity/./datasets/classification/TwoLeadECG/TwoLeadECG_TEST samples 1139 length 82 </t>
  </si>
  <si>
    <t>0.075 s</t>
  </si>
  <si>
    <t>[64, 63, 62, 61, 60, 59, 58, 57, 56, 55, 54, 53, 45, 44, 36, 35, 34, 33, 8, 81, 80, 70, 69, 68, 67, 66, 65, 52, 51, 46, 43, 42, 39, 38, 37, 31, 17, 16, 6]</t>
  </si>
  <si>
    <t>0.169 s</t>
  </si>
  <si>
    <t>[81, 80, 71, 70, 69, 68, 67, 66, 65, 64, 63, 59, 58, 57, 56, 55, 54, 53, 52, 51, 50, 49, 48, 47, 44, 36, 35, 75, 74, 73, 72, 61, 40, 37, 34, 31, 30, 29, 28, 27, 26, 24]</t>
  </si>
  <si>
    <t>0.124 s</t>
  </si>
  <si>
    <t>Dataset:/nfs/csr/bzcschae/similarity/./datasets/classification/SonyAIBORobot SurfaceII</t>
  </si>
  <si>
    <t xml:space="preserve">Done reading from /nfs/csr/bzcschae/similarity/./datasets/classification/SonyAIBORobot SurfaceII/SonyAIBORobotSurfaceII_TRAIN samples 27 length 65 </t>
  </si>
  <si>
    <t xml:space="preserve">Done reading from /nfs/csr/bzcschae/similarity/./datasets/classification/SonyAIBORobot SurfaceII/SonyAIBORobotSurfaceII_TEST samples 953 length 65 </t>
  </si>
  <si>
    <t>[18, 17, 19, 16, 14, 13]</t>
  </si>
  <si>
    <t>0.063 s</t>
  </si>
  <si>
    <t>[17, 16, 14, 13, 11]</t>
  </si>
  <si>
    <t>0.056 s</t>
  </si>
  <si>
    <t>Dataset:/nfs/csr/bzcschae/similarity/./datasets/classification/MoteStrain</t>
  </si>
  <si>
    <t xml:space="preserve">Done reading from /nfs/csr/bzcschae/similarity/./datasets/classification/MoteStrain/MoteStrain_TRAIN samples 20 length 84 </t>
  </si>
  <si>
    <t xml:space="preserve">Done reading from /nfs/csr/bzcschae/similarity/./datasets/classification/MoteStrain/MoteStrain_TEST samples 1252 length 84 </t>
  </si>
  <si>
    <t>[52, 51, 50, 20, 19, 18, 17, 15, 14]</t>
  </si>
  <si>
    <t>0.085 s</t>
  </si>
  <si>
    <t>0.007 s</t>
  </si>
  <si>
    <t>[31, 29, 27, 26, 23]</t>
  </si>
  <si>
    <t>Dataset:/nfs/csr/bzcschae/similarity/./datasets/classification/ItalyPowerDemand</t>
  </si>
  <si>
    <t xml:space="preserve">Done reading from /nfs/csr/bzcschae/similarity/./datasets/classification/ItalyPowerDemand/ItalyPowerDemand_TRAIN samples 67 length 24 </t>
  </si>
  <si>
    <t xml:space="preserve">Done reading from /nfs/csr/bzcschae/similarity/./datasets/classification/ItalyPowerDemand/ItalyPowerDemand_TEST samples 1029 length 24 </t>
  </si>
  <si>
    <t>0.028 s</t>
  </si>
  <si>
    <t>[20, 24, 23, 22, 21, 11, 19, 12, 10, 18, 14]</t>
  </si>
  <si>
    <t>0.022 s</t>
  </si>
  <si>
    <t>There are 17 models</t>
  </si>
  <si>
    <t>[16, 15, 24, 23, 22, 21, 20, 19, 18, 17, 14, 11, 10, 12, 13, 9, 8]</t>
  </si>
  <si>
    <t>Dataset:/nfs/csr/bzcschae/similarity/./datasets/classification/SonyAIBORobot Surface</t>
  </si>
  <si>
    <t xml:space="preserve">Done reading from /nfs/csr/bzcschae/similarity/./datasets/classification/SonyAIBORobot Surface/SonyAIBORobotSurface_TRAIN samples 20 length 70 </t>
  </si>
  <si>
    <t xml:space="preserve">Done reading from /nfs/csr/bzcschae/similarity/./datasets/classification/SonyAIBORobot Surface/SonyAIBORobotSurface_TEST samples 601 length 70 </t>
  </si>
  <si>
    <t>0.058 s</t>
  </si>
  <si>
    <t>[70, 69, 68, 67, 66, 65, 58, 46, 45, 44, 43, 26, 23, 21, 20, 19]</t>
  </si>
  <si>
    <t>[17, 11, 9, 5]</t>
  </si>
  <si>
    <t>0.026 s</t>
  </si>
  <si>
    <t>Two_Patterns;Euclid;0.0;0.907;false;0</t>
  </si>
  <si>
    <t>ChlorineConcentration;Euclid;0.0;0.65;false;0</t>
  </si>
  <si>
    <t>wafer;Euclid;0.0;0.995;false;0</t>
  </si>
  <si>
    <t>MedicalImages;Euclid;0.0;0.6839999999999999;false;0</t>
  </si>
  <si>
    <t>FaceAll;Euclid;0.0;0.714;false;0</t>
  </si>
  <si>
    <t>OSULeaf;Euclid;0.0;0.521;false;0</t>
  </si>
  <si>
    <t>Adiac;Euclid;0.0;0.611;false;0</t>
  </si>
  <si>
    <t>SwedishLeaf;Euclid;0.0;0.789;false;0</t>
  </si>
  <si>
    <t>yoga;Euclid;0.0;0.83;false;0</t>
  </si>
  <si>
    <t>fish;Euclid;0.0;0.783;false;0</t>
  </si>
  <si>
    <t>Lighting7;Euclid;0.0;0.575;false;0</t>
  </si>
  <si>
    <t>Lighting2;Euclid;0.0;0.754;false;0</t>
  </si>
  <si>
    <t>Trace;Euclid;0.0;0.76;false;0</t>
  </si>
  <si>
    <t>synthetic_control;Euclid;0.0;0.88;false;0</t>
  </si>
  <si>
    <t>FacesUCR;Euclid;0.0;0.769;false;0</t>
  </si>
  <si>
    <t>CinC_ECG_torso;Euclid;0.0;0.897;false;0</t>
  </si>
  <si>
    <t>MALLAT;Euclid;0.0;0.914;false;0</t>
  </si>
  <si>
    <t>Symbols;Euclid;0.0;0.899;false;0</t>
  </si>
  <si>
    <t>Coffee;Euclid;0.0;1.0;false;0</t>
  </si>
  <si>
    <t>ECG200;Euclid;0.0;0.88;false;0</t>
  </si>
  <si>
    <t>FaceFour;Euclid;0.0;0.784;false;0</t>
  </si>
  <si>
    <t>OliveOil;Euclid;0.0;0.867;false;0</t>
  </si>
  <si>
    <t>Gun_Point;Euclid;0.0;0.913;false;0</t>
  </si>
  <si>
    <t>Beef;Euclid;0.0;0.667;false;0</t>
  </si>
  <si>
    <t>DiatomSizeReduction;Euclid;0.0;0.935;false;0</t>
  </si>
  <si>
    <t>CBF;Euclid;0.0;0.852;false;0</t>
  </si>
  <si>
    <t>ECGFiveDays;Euclid;0.0;0.7969999999999999;false;0</t>
  </si>
  <si>
    <t>TwoLeadECG;Euclid;0.0;0.747;false;0</t>
  </si>
  <si>
    <t>SonyAIBORobot SurfaceII;Euclid;0.0;0.859;false;0</t>
  </si>
  <si>
    <t>MoteStrain;Euclid;0.0;0.879;false;0</t>
  </si>
  <si>
    <t>ItalyPowerDemand;Euclid;0.0;0.955;false;0</t>
  </si>
  <si>
    <t>SonyAIBORobot Surface;Euclid;0.0;0.696;false;0</t>
  </si>
  <si>
    <t>Two_Patterns;Euclid Centroid;0.0;0.46499999999999997;false;0</t>
  </si>
  <si>
    <t>ChlorineConcentration;Euclid Centroid;0.0;0.33299999999999996;false;0</t>
  </si>
  <si>
    <t>wafer;Euclid Centroid;0.0;0.654;false;0</t>
  </si>
  <si>
    <t>MedicalImages;Euclid Centroid;0.0;0.386;false;0</t>
  </si>
  <si>
    <t>FaceAll;Euclid Centroid;0.0;0.492;false;0</t>
  </si>
  <si>
    <t>OSULeaf;Euclid Centroid;0.0;0.36;false;0</t>
  </si>
  <si>
    <t>Adiac;Euclid Centroid;0.0;0.55;false;0</t>
  </si>
  <si>
    <t>SwedishLeaf;Euclid Centroid;0.0;0.702;false;0</t>
  </si>
  <si>
    <t>yoga;Euclid Centroid;0.0;0.497;false;0</t>
  </si>
  <si>
    <t>fish;Euclid Centroid;0.0;0.56;false;0</t>
  </si>
  <si>
    <t>Lighting7;Euclid Centroid;0.0;0.589;false;0</t>
  </si>
  <si>
    <t>Lighting2;Euclid Centroid;0.0;0.6890000000000001;false;0</t>
  </si>
  <si>
    <t>Trace;Euclid Centroid;0.0;0.5800000000000001;false;0</t>
  </si>
  <si>
    <t>synthetic_control;Euclid Centroid;0.0;0.917;false;0</t>
  </si>
  <si>
    <t>FacesUCR;Euclid Centroid;0.0;0.54;false;0</t>
  </si>
  <si>
    <t>CinC_ECG_torso;Euclid Centroid;0.0;0.386;false;0</t>
  </si>
  <si>
    <t>MALLAT;Euclid Centroid;0.0;0.967;false;0</t>
  </si>
  <si>
    <t>Symbols;Euclid Centroid;0.0;0.864;false;0</t>
  </si>
  <si>
    <t>Coffee;Euclid Centroid;0.0;0.964;false;0</t>
  </si>
  <si>
    <t>ECG200;Euclid Centroid;0.0;0.75;false;0</t>
  </si>
  <si>
    <t>FaceFour;Euclid Centroid;0.0;0.841;false;0</t>
  </si>
  <si>
    <t>OliveOil;Euclid Centroid;0.0;0.867;false;0</t>
  </si>
  <si>
    <t>Gun_Point;Euclid Centroid;0.0;0.753;false;0</t>
  </si>
  <si>
    <t>Beef;Euclid Centroid;0.0;0.5329999999999999;false;0</t>
  </si>
  <si>
    <t>DiatomSizeReduction;Euclid Centroid;0.0;0.958;false;0</t>
  </si>
  <si>
    <t>CBF;Euclid Centroid;0.0;0.763;false;0</t>
  </si>
  <si>
    <t>ECGFiveDays;Euclid Centroid;0.0;0.69;false;0</t>
  </si>
  <si>
    <t>TwoLeadECG;Euclid Centroid;0.0;0.5549999999999999;false;0</t>
  </si>
  <si>
    <t>SonyAIBORobot SurfaceII;Euclid Centroid;0.0;0.793;false;0</t>
  </si>
  <si>
    <t>MoteStrain;Euclid Centroid;0.0;0.861;false;0</t>
  </si>
  <si>
    <t>ItalyPowerDemand;Euclid Centroid;0.0;0.918;false;0</t>
  </si>
  <si>
    <t>SonyAIBORobot Surface;Euclid Centroid;0.0;0.812;false;0</t>
  </si>
  <si>
    <t>Two_Patterns;Shotgun Ensemble;0.961;0.968;false;121</t>
  </si>
  <si>
    <t>ChlorineConcentration;Shotgun Ensemble;0.704;0.6950000000000001;true;5</t>
  </si>
  <si>
    <t>wafer;Shotgun Ensemble;1.0;0.998;true;6</t>
  </si>
  <si>
    <t>MedicalImages;Shotgun Ensemble;0.722;0.6839999999999999;true;99</t>
  </si>
  <si>
    <t>FaceAll;Shotgun Ensemble;0.966;0.753;false;32</t>
  </si>
  <si>
    <t>OSULeaf;Shotgun Ensemble;0.765;0.744;true;118</t>
  </si>
  <si>
    <t>Adiac;Shotgun Ensemble;0.644;0.616;true;175</t>
  </si>
  <si>
    <t>SwedishLeaf;Shotgun Ensemble;0.8260000000000001;0.869;false;41</t>
  </si>
  <si>
    <t>yoga;Shotgun Ensemble;0.833;0.841;true;93</t>
  </si>
  <si>
    <t>fish;Shotgun Ensemble;0.909;0.954;true;124</t>
  </si>
  <si>
    <t>Lighting7;Shotgun Ensemble;0.671;0.726;false;270</t>
  </si>
  <si>
    <t>Lighting2;Shotgun Ensemble;0.883;0.8200000000000001;true;297</t>
  </si>
  <si>
    <t>Trace;Shotgun Ensemble;1.0;0.96;false;137</t>
  </si>
  <si>
    <t>synthetic_control;Shotgun Ensemble;0.937;0.967;false;30</t>
  </si>
  <si>
    <t>FacesUCR;Shotgun Ensemble;0.92;0.935;false;32</t>
  </si>
  <si>
    <t>CinC_ECG_torso;Shotgun Ensemble;0.975;0.982;true;73</t>
  </si>
  <si>
    <t>MALLAT;Shotgun Ensemble;0.982;0.913;true;1024</t>
  </si>
  <si>
    <t>Symbols;Shotgun Ensemble;0.96;0.917;true;387</t>
  </si>
  <si>
    <t>Coffee;Shotgun Ensemble;1.0;1.0;true;286</t>
  </si>
  <si>
    <t>ECG200;Shotgun Ensemble;0.92;0.87;false;87</t>
  </si>
  <si>
    <t>FaceFour;Shotgun Ensemble;1.0;0.966;true;126</t>
  </si>
  <si>
    <t>OliveOil;Shotgun Ensemble;0.933;0.867;true;93</t>
  </si>
  <si>
    <t>Gun_Point;Shotgun Ensemble;1.0;0.947;true;69</t>
  </si>
  <si>
    <t>Beef;Shotgun Ensemble;0.633;0.767;true;38</t>
  </si>
  <si>
    <t>DiatomSizeReduction;Shotgun Ensemble;0.937;0.931;false;345</t>
  </si>
  <si>
    <t>CBF;Shotgun Ensemble;1.0;0.988;false;73</t>
  </si>
  <si>
    <t>ECGFiveDays;Shotgun Ensemble;0.913;0.945;false;101</t>
  </si>
  <si>
    <t>TwoLeadECG;Shotgun Ensemble;0.913;0.952;true;64</t>
  </si>
  <si>
    <t>SonyAIBORobot SurfaceII;Shotgun Ensemble;1.0;0.929;false;17</t>
  </si>
  <si>
    <t>MoteStrain;Shotgun Ensemble;0.9;0.85;false;31</t>
  </si>
  <si>
    <t>ItalyPowerDemand;Shotgun Ensemble;0.97;0.957;true;20</t>
  </si>
  <si>
    <t>SonyAIBORobot Surface;Shotgun Ensemble;0.9;0.74;true;70</t>
  </si>
  <si>
    <t xml:space="preserve">1-NN Shotgun Ensemble predict </t>
  </si>
  <si>
    <t xml:space="preserve">1-NN Shotgun Ensemble fit </t>
  </si>
  <si>
    <t>1-NN BOSS predict</t>
  </si>
  <si>
    <t>1-NN BOSS VS predict</t>
  </si>
  <si>
    <t xml:space="preserve">1-NN BOSS VS predict </t>
  </si>
  <si>
    <t xml:space="preserve">1-NN DTW MEANS (8) predict </t>
  </si>
  <si>
    <t xml:space="preserve">1-NN DTW predict </t>
  </si>
  <si>
    <t>1-NN Nearest Euclidean Centroid</t>
  </si>
  <si>
    <t xml:space="preserve">1-NN ED predict </t>
  </si>
  <si>
    <t>1-NN BOSS VS fit</t>
  </si>
  <si>
    <t>1-NN BOSS fit</t>
  </si>
  <si>
    <t xml:space="preserve">ChlorineConcentration </t>
  </si>
  <si>
    <t>score:</t>
  </si>
  <si>
    <t>fit</t>
  </si>
  <si>
    <t>predict</t>
  </si>
  <si>
    <t xml:space="preserve">wafer </t>
  </si>
  <si>
    <t xml:space="preserve">MedicalImages </t>
  </si>
  <si>
    <t xml:space="preserve">FaceAll </t>
  </si>
  <si>
    <t xml:space="preserve">OSULeaf </t>
  </si>
  <si>
    <t xml:space="preserve">Adiac </t>
  </si>
  <si>
    <t xml:space="preserve">SwedishLeaf </t>
  </si>
  <si>
    <t xml:space="preserve">yoga </t>
  </si>
  <si>
    <t xml:space="preserve">fish </t>
  </si>
  <si>
    <t xml:space="preserve">Lighting7 </t>
  </si>
  <si>
    <t xml:space="preserve">Lighting2 </t>
  </si>
  <si>
    <t xml:space="preserve">Trace </t>
  </si>
  <si>
    <t xml:space="preserve">synthetic_control </t>
  </si>
  <si>
    <t xml:space="preserve">FacesUCR </t>
  </si>
  <si>
    <t xml:space="preserve">CinC_ECG_torso </t>
  </si>
  <si>
    <t xml:space="preserve">Symbols </t>
  </si>
  <si>
    <t xml:space="preserve">Coffee </t>
  </si>
  <si>
    <t xml:space="preserve">ECG200 </t>
  </si>
  <si>
    <t xml:space="preserve">FaceFour </t>
  </si>
  <si>
    <t xml:space="preserve">OliveOil </t>
  </si>
  <si>
    <t xml:space="preserve">Gun_Point </t>
  </si>
  <si>
    <t xml:space="preserve">Beef </t>
  </si>
  <si>
    <t xml:space="preserve">CBF </t>
  </si>
  <si>
    <t xml:space="preserve">ECGFiveDays </t>
  </si>
  <si>
    <t xml:space="preserve">TwoLeadECG </t>
  </si>
  <si>
    <t xml:space="preserve">SonyAIBORobot SurfaceII </t>
  </si>
  <si>
    <t xml:space="preserve">MoteStrain </t>
  </si>
  <si>
    <t xml:space="preserve">ItalyPowerDemand </t>
  </si>
  <si>
    <t xml:space="preserve">SonyAIBORobot Surface </t>
  </si>
  <si>
    <t xml:space="preserve">DiatomSizeReduction </t>
  </si>
  <si>
    <t>SVM Fit</t>
  </si>
  <si>
    <t>SVM predict</t>
  </si>
  <si>
    <t xml:space="preserve">StarLightCurves100 </t>
  </si>
  <si>
    <t xml:space="preserve">StarLightCurves </t>
  </si>
  <si>
    <t xml:space="preserve">Two_Patterns </t>
  </si>
  <si>
    <t xml:space="preserve">MALLAT </t>
  </si>
  <si>
    <t>NOREDUCTION,107,12,3,0,9925,0,007499999999999951</t>
  </si>
  <si>
    <t>CLASSIC,30,27,5,0,6638020833333333,0,33619791666666665</t>
  </si>
  <si>
    <t>CLASSIC,34,32,7,0,9969175859831279,0,003082414016872148</t>
  </si>
  <si>
    <t>CLASSIC,29,9,5,0,43026315789473685,0,5697368421052631</t>
  </si>
  <si>
    <t>NOREDUCTION,42,8,4,0,7840236686390533,0,21597633136094674</t>
  </si>
  <si>
    <t>NOREDUCTION,33,8,12,0,8636363636363636,0,13636363636363635</t>
  </si>
  <si>
    <t>NOREDUCTION,100,24,16,0,5882352941176471,0,4117647058823529</t>
  </si>
  <si>
    <t>EXACT,49,9,7,0,7536,0,24639999999999995</t>
  </si>
  <si>
    <t>NOREDUCTION,70,14,15,0,8336666666666667,0,16633333333333333</t>
  </si>
  <si>
    <t>NOREDUCTION,99,19,8,0,9542857142857143,0,04571428571428571</t>
  </si>
  <si>
    <t>NOREDUCTION,97,17,3,0,5753424657534246,0,4246575342465754</t>
  </si>
  <si>
    <t>NOREDUCTION,169,15,3,0,7868852459016393,0,21311475409836067</t>
  </si>
  <si>
    <t>EXACT,220,16,11,0,99,0,010000000000000009</t>
  </si>
  <si>
    <t>EXACT,45,7,5,0,9866666666666667,0,013333333333333308</t>
  </si>
  <si>
    <t>CLASSIC,38,8,3,0,7878048780487805,0,21219512195121948</t>
  </si>
  <si>
    <t>NOREDUCTION,214,10,15,0,6392324093816631,0,36076759061833685</t>
  </si>
  <si>
    <t>CLASSIC,112,12,5,0,678391959798995,0,321608040201005</t>
  </si>
  <si>
    <t>NOREDUCTION,107,22,3,1,0,0,0</t>
  </si>
  <si>
    <t>EXACT,44,9,5,0,84,0,16000000000000003</t>
  </si>
  <si>
    <t>EXACT,67,7,5,1,0,0,0</t>
  </si>
  <si>
    <t>CLASSIC,460,52,13,0,9,0,09999999999999998</t>
  </si>
  <si>
    <t>EXACT,32,12,9,0,9866666666666667,0,013333333333333308</t>
  </si>
  <si>
    <t>EXACT,19,17,3,0,7666666666666667,0,23333333333333328</t>
  </si>
  <si>
    <t>CLASSIC,174,15,18,0,8431372549019608,0,1568627450980392</t>
  </si>
  <si>
    <t>NOREDUCTION,55,4,12,1,0,0,0</t>
  </si>
  <si>
    <t>EXACT,41,11,4,0,9965156794425087,0,0034843205574912606</t>
  </si>
  <si>
    <t>CLASSIC,13,16,5,0,586977648202138,0,41302235179786195</t>
  </si>
  <si>
    <t>EXACT,54,4,16,0,7554076539101497,0,24459234608985025</t>
  </si>
  <si>
    <t>Train</t>
  </si>
  <si>
    <t>Test</t>
  </si>
  <si>
    <t>TRAIN</t>
  </si>
  <si>
    <t>TEST</t>
  </si>
  <si>
    <t xml:space="preserve"> PAA 14</t>
  </si>
  <si>
    <t xml:space="preserve"> alphabet 3</t>
  </si>
  <si>
    <t xml:space="preserve"> PAA 22</t>
  </si>
  <si>
    <t xml:space="preserve"> alphabet 4</t>
  </si>
  <si>
    <t xml:space="preserve"> PAA 15</t>
  </si>
  <si>
    <t xml:space="preserve"> alphabet 9</t>
  </si>
  <si>
    <t xml:space="preserve"> PAA 26</t>
  </si>
  <si>
    <t xml:space="preserve"> alphabet 7</t>
  </si>
  <si>
    <t xml:space="preserve"> PAA 28</t>
  </si>
  <si>
    <t xml:space="preserve"> PAA 10</t>
  </si>
  <si>
    <t xml:space="preserve"> alphabet 5</t>
  </si>
  <si>
    <t xml:space="preserve"> PAA 12</t>
  </si>
  <si>
    <t>12:24:00,451 [main] WARN  e,h,j,d,SAXVSMContinuousDirectSampler - classification results: CLASSIC</t>
  </si>
  <si>
    <t xml:space="preserve">  accuracy 0,93575</t>
  </si>
  <si>
    <t xml:space="preserve">  error 0,06425</t>
  </si>
  <si>
    <t>13:34:10,523 [main] WARN  e,h,j,d,SAXVSMContinuousDirectSampler - classification results: EXACT</t>
  </si>
  <si>
    <t xml:space="preserve">  accuracy 0,996</t>
  </si>
  <si>
    <t xml:space="preserve">  error 0,004</t>
  </si>
  <si>
    <t>14:43:23,547 [main] WARN  e,h,j,d,SAXVSMContinuousDirectSampler - classification results: NOREDUCTION</t>
  </si>
  <si>
    <t xml:space="preserve">  accuracy 0,9965</t>
  </si>
  <si>
    <t xml:space="preserve">  error 0,0035</t>
  </si>
  <si>
    <t>15:29:08,930 [main] WARN  e,h,j,d,SAXVSMContinuousDirectSampler - classification results: CLASSIC</t>
  </si>
  <si>
    <t xml:space="preserve">  accuracy 0,65521</t>
  </si>
  <si>
    <t xml:space="preserve">  error 0,34479</t>
  </si>
  <si>
    <t>16:17:23,829 [main] WARN  e,h,j,d,SAXVSMContinuousDirectSampler - classification results: EXACT</t>
  </si>
  <si>
    <t xml:space="preserve">  accuracy 0,65703</t>
  </si>
  <si>
    <t xml:space="preserve">  error 0,34297</t>
  </si>
  <si>
    <t>17:09:16,698 [main] WARN  e,h,j,d,SAXVSMContinuousDirectSampler - classification results: NOREDUCTION</t>
  </si>
  <si>
    <t xml:space="preserve">  accuracy 0,65104</t>
  </si>
  <si>
    <t xml:space="preserve">  error 0,34896</t>
  </si>
  <si>
    <t>17:53:09,647 [main] WARN  e,h,j,d,SAXVSMContinuousDirectSampler - classification results: CLASSIC</t>
  </si>
  <si>
    <t xml:space="preserve">  accuracy 0,9974</t>
  </si>
  <si>
    <t xml:space="preserve">  error 0,0026</t>
  </si>
  <si>
    <t>18:44:35,539 [main] WARN  e,h,j,d,SAXVSMContinuousDirectSampler - classification results: EXACT</t>
  </si>
  <si>
    <t xml:space="preserve">  accuracy 0,99822</t>
  </si>
  <si>
    <t xml:space="preserve">  error 0,00178</t>
  </si>
  <si>
    <t>19:20:06,284 [main] WARN  e,h,j,d,SAXVSMContinuousDirectSampler - classification results: NOREDUCTION</t>
  </si>
  <si>
    <t xml:space="preserve">  accuracy 0,99805</t>
  </si>
  <si>
    <t xml:space="preserve">  error 0,00195</t>
  </si>
  <si>
    <t>19:47:43,379 [main] WARN  e,h,j,d,SAXVSMContinuousDirectSampler - classification results: CLASSIC</t>
  </si>
  <si>
    <t xml:space="preserve">  accuracy 0,45263</t>
  </si>
  <si>
    <t xml:space="preserve">  error 0,54737</t>
  </si>
  <si>
    <t>20:26:54,599 [main] WARN  e,h,j,d,SAXVSMContinuousDirectSampler - classification results: EXACT</t>
  </si>
  <si>
    <t xml:space="preserve">  accuracy 0,48421</t>
  </si>
  <si>
    <t xml:space="preserve">  error 0,51579</t>
  </si>
  <si>
    <t>21:08:59,461 [main] WARN  e,h,j,d,SAXVSMContinuousDirectSampler - classification results: NOREDUCTION</t>
  </si>
  <si>
    <t xml:space="preserve">  accuracy 0,44474</t>
  </si>
  <si>
    <t xml:space="preserve">  error 0,55526</t>
  </si>
  <si>
    <t>02:20:23,850 [main] WARN  e,h,j,d,SAXVSMContinuousDirectSampler - classification results: CLASSIC</t>
  </si>
  <si>
    <t xml:space="preserve">  accuracy 0,7071</t>
  </si>
  <si>
    <t xml:space="preserve">  error 0,2929</t>
  </si>
  <si>
    <t>Accuracy</t>
  </si>
  <si>
    <t xml:space="preserve"> window 65</t>
  </si>
  <si>
    <t xml:space="preserve"> window 102</t>
  </si>
  <si>
    <t xml:space="preserve"> window 106</t>
  </si>
  <si>
    <t xml:space="preserve"> window 32</t>
  </si>
  <si>
    <t xml:space="preserve"> window 26</t>
  </si>
  <si>
    <t xml:space="preserve"> window 34</t>
  </si>
  <si>
    <t xml:space="preserve"> window 14</t>
  </si>
  <si>
    <t xml:space="preserve"> window 27</t>
  </si>
  <si>
    <t xml:space="preserve"> window 10</t>
  </si>
  <si>
    <t xml:space="preserve"> window 30</t>
  </si>
  <si>
    <t xml:space="preserve"> window 40</t>
  </si>
  <si>
    <t xml:space="preserve"> PAA 11</t>
  </si>
  <si>
    <t xml:space="preserve"> window 43</t>
  </si>
  <si>
    <t xml:space="preserve"> window 33</t>
  </si>
  <si>
    <t xml:space="preserve"> window 78</t>
  </si>
  <si>
    <t xml:space="preserve"> window 72</t>
  </si>
  <si>
    <t xml:space="preserve"> PAA 18</t>
  </si>
  <si>
    <t xml:space="preserve"> alphabet 14</t>
  </si>
  <si>
    <t xml:space="preserve"> PAA 16</t>
  </si>
  <si>
    <t xml:space="preserve"> alphabet 15</t>
  </si>
  <si>
    <t xml:space="preserve"> window 49</t>
  </si>
  <si>
    <t xml:space="preserve"> PAA 41</t>
  </si>
  <si>
    <t xml:space="preserve"> alphabet 8</t>
  </si>
  <si>
    <t>12:48:21,148 [main] WARN  e,h,j,d,SAXVSMContinuousDirectSampler - classification results: EXACT</t>
  </si>
  <si>
    <t xml:space="preserve">  accuracy 0,74852</t>
  </si>
  <si>
    <t xml:space="preserve">  error 0,25148</t>
  </si>
  <si>
    <t>00:41:12,127 [main] WARN  e,h,j,d,SAXVSMContinuousDirectSampler - classification results: NOREDUCTION</t>
  </si>
  <si>
    <t xml:space="preserve">  accuracy 0,75562</t>
  </si>
  <si>
    <t xml:space="preserve">  error 0,24438</t>
  </si>
  <si>
    <t>01:47:16,294 [main] WARN  e,h,j,d,SAXVSMContinuousDirectSampler - classification results: CLASSIC</t>
  </si>
  <si>
    <t xml:space="preserve">  accuracy 0,69421</t>
  </si>
  <si>
    <t xml:space="preserve">  error 0,30579</t>
  </si>
  <si>
    <t>05:07:20,921 [main] WARN  e,h,j,d,SAXVSMContinuousDirectSampler - classification results: EXACT</t>
  </si>
  <si>
    <t xml:space="preserve">  accuracy 0,83471</t>
  </si>
  <si>
    <t xml:space="preserve">  error 0,16529</t>
  </si>
  <si>
    <t>07:22:26,524 [main] WARN  e,h,j,d,SAXVSMContinuousDirectSampler - classification results: NOREDUCTION</t>
  </si>
  <si>
    <t xml:space="preserve">  accuracy 0,84711</t>
  </si>
  <si>
    <t xml:space="preserve">  error 0,15289</t>
  </si>
  <si>
    <t>08:44:46,624 [main] WARN  e,h,j,d,SAXVSMContinuousDirectSampler - classification results: CLASSIC</t>
  </si>
  <si>
    <t xml:space="preserve">  accuracy 0,49616</t>
  </si>
  <si>
    <t xml:space="preserve">  error 0,50384</t>
  </si>
  <si>
    <t>11:44:21,427 [main] WARN  e,h,j,d,SAXVSMContinuousDirectSampler - classification results: EXACT</t>
  </si>
  <si>
    <t xml:space="preserve">  accuracy 0,56522</t>
  </si>
  <si>
    <t xml:space="preserve">  error 0,43478</t>
  </si>
  <si>
    <t>16:35:41,888 [main] WARN  e,h,j,d,SAXVSMContinuousDirectSampler - classification results: NOREDUCTION</t>
  </si>
  <si>
    <t xml:space="preserve">  accuracy 0,58312</t>
  </si>
  <si>
    <t xml:space="preserve">  error 0,41688</t>
  </si>
  <si>
    <t xml:space="preserve"> window 38</t>
  </si>
  <si>
    <t xml:space="preserve"> PAA 7</t>
  </si>
  <si>
    <t xml:space="preserve"> window 52</t>
  </si>
  <si>
    <t xml:space="preserve"> alphabet 10</t>
  </si>
  <si>
    <t xml:space="preserve"> window 94</t>
  </si>
  <si>
    <t xml:space="preserve"> window 83</t>
  </si>
  <si>
    <t xml:space="preserve"> window 124</t>
  </si>
  <si>
    <t xml:space="preserve"> PAA 21</t>
  </si>
  <si>
    <t xml:space="preserve"> window 93</t>
  </si>
  <si>
    <t xml:space="preserve"> window 149</t>
  </si>
  <si>
    <t xml:space="preserve"> window 90</t>
  </si>
  <si>
    <t>17:41:28,734 [main] WARN  e,h,j,d,SAXVSMContinuousDirectSampler - classification results: CLASSIC</t>
  </si>
  <si>
    <t xml:space="preserve">  accuracy 0,6528</t>
  </si>
  <si>
    <t xml:space="preserve">  error 0,3472</t>
  </si>
  <si>
    <t>20:31:56,869 [main] WARN  e,h,j,d,SAXVSMContinuousDirectSampler - classification results: EXACT</t>
  </si>
  <si>
    <t xml:space="preserve">  accuracy 0,7248</t>
  </si>
  <si>
    <t xml:space="preserve">  error 0,2752</t>
  </si>
  <si>
    <t>23:30:53,880 [main] WARN  e,h,j,d,SAXVSMContinuousDirectSampler - classification results: NOREDUCTION</t>
  </si>
  <si>
    <t xml:space="preserve">  accuracy 0,72</t>
  </si>
  <si>
    <t xml:space="preserve">  error 0,28</t>
  </si>
  <si>
    <t>01:27:49,735 [main] WARN  e,h,j,d,SAXVSMContinuousDirectSampler - classification results: CLASSIC</t>
  </si>
  <si>
    <t xml:space="preserve">  accuracy 0,776</t>
  </si>
  <si>
    <t xml:space="preserve">  error 0,224</t>
  </si>
  <si>
    <t>05:17:00,821 [main] WARN  e,h,j,d,SAXVSMContinuousDirectSampler - classification results: EXACT</t>
  </si>
  <si>
    <t xml:space="preserve">  accuracy 0,849</t>
  </si>
  <si>
    <t xml:space="preserve">  error 0,151</t>
  </si>
  <si>
    <t>09:33:37,947 [main] WARN  e,h,j,d,SAXVSMContinuousDirectSampler - classification results: NOREDUCTION</t>
  </si>
  <si>
    <t xml:space="preserve">  accuracy 0,838</t>
  </si>
  <si>
    <t xml:space="preserve">  error 0,162</t>
  </si>
  <si>
    <t>09:42:14,138 [main] WARN  e,h,j,d,SAXVSMContinuousDirectSampler - classification results: CLASSIC</t>
  </si>
  <si>
    <t xml:space="preserve">  accuracy 0,45205</t>
  </si>
  <si>
    <t xml:space="preserve">  error 0,54795</t>
  </si>
  <si>
    <t>09:59:03,035 [main] WARN  e,h,j,d,SAXVSMContinuousDirectSampler - classification results: EXACT</t>
  </si>
  <si>
    <t xml:space="preserve">  accuracy 0,65753</t>
  </si>
  <si>
    <t xml:space="preserve">  error 0,34247</t>
  </si>
  <si>
    <t>10:15:34,495 [main] WARN  e,h,j,d,SAXVSMContinuousDirectSampler - classification results: NOREDUCTION</t>
  </si>
  <si>
    <t xml:space="preserve">  accuracy 0,58904</t>
  </si>
  <si>
    <t xml:space="preserve">  error 0,41096</t>
  </si>
  <si>
    <t xml:space="preserve"> alphabet 6</t>
  </si>
  <si>
    <t xml:space="preserve"> window 182</t>
  </si>
  <si>
    <t xml:space="preserve"> window 152</t>
  </si>
  <si>
    <t>11:32:00,825 [main] WARN  e,h,j,d,SAXVSMContinuousDirectSampler - classification results: CLASSIC</t>
  </si>
  <si>
    <t xml:space="preserve">  accuracy 0,72131</t>
  </si>
  <si>
    <t xml:space="preserve">  error 0,27869</t>
  </si>
  <si>
    <t>12:43:17,585 [main] WARN  e,h,j,d,SAXVSMContinuousDirectSampler - classification results: EXACT</t>
  </si>
  <si>
    <t xml:space="preserve">  accuracy 0,7377</t>
  </si>
  <si>
    <t xml:space="preserve">  error 0,2623</t>
  </si>
  <si>
    <t>13:57:51,658 [main] WARN  e,h,j,d,SAXVSMContinuousDirectSampler - classification results: NOREDUCTION</t>
  </si>
  <si>
    <t xml:space="preserve">  accuracy 0,77049</t>
  </si>
  <si>
    <t xml:space="preserve">  error 0,22951</t>
  </si>
  <si>
    <t>DatasetName</t>
  </si>
  <si>
    <t>Haptics</t>
  </si>
  <si>
    <t>InlineSkate</t>
  </si>
  <si>
    <t>50words</t>
  </si>
  <si>
    <t>Cricket_Y</t>
  </si>
  <si>
    <t>Cricket_X</t>
  </si>
  <si>
    <t>Cricket_Z</t>
  </si>
  <si>
    <t>WordsSynonyms</t>
  </si>
  <si>
    <t>uWaveGestureLibrary_Z</t>
  </si>
  <si>
    <t>uWaveGestureLibrary_Y</t>
  </si>
  <si>
    <t>uWaveGestureLibrary_X</t>
  </si>
  <si>
    <t>NonInvasiveFatalECG_Thorax1</t>
  </si>
  <si>
    <t>NonInvasiveFatalECG_Thorax2</t>
  </si>
  <si>
    <t>StarlightCurves</t>
  </si>
  <si>
    <t>New Datasets</t>
  </si>
  <si>
    <t>heatbeat (BIDMC)</t>
  </si>
  <si>
    <t>Passgraph</t>
  </si>
  <si>
    <t>Arrowhead (variable length)</t>
  </si>
  <si>
    <t>shield (variable length)</t>
  </si>
  <si>
    <t>wheat</t>
  </si>
  <si>
    <t>FordA</t>
  </si>
  <si>
    <t>FordB</t>
  </si>
  <si>
    <t>HandOutlines</t>
  </si>
  <si>
    <t>ARSim</t>
  </si>
  <si>
    <t>Earthquakes</t>
  </si>
  <si>
    <t>BeetleFly</t>
  </si>
  <si>
    <t>BirdChicken</t>
  </si>
  <si>
    <t>Otoliths</t>
  </si>
  <si>
    <t>toe_segmentation1 (variable length)</t>
  </si>
  <si>
    <t>stig (variable length)</t>
  </si>
  <si>
    <t>New UCR Datasets</t>
  </si>
  <si>
    <t>ArrowHead (fixed length)</t>
  </si>
  <si>
    <t>ECG5000</t>
  </si>
  <si>
    <t>Ham</t>
  </si>
  <si>
    <t>Herring</t>
  </si>
  <si>
    <t>InsectWingbeatSound</t>
  </si>
  <si>
    <t>PhalangesOutlinesCorrect</t>
  </si>
  <si>
    <t>ProximalPhalanxOutlineAgeGroup</t>
  </si>
  <si>
    <t>ProximalPhalanxOutlineCorrect</t>
  </si>
  <si>
    <t>ProximalPhalanxTW</t>
  </si>
  <si>
    <t>ToeSegmentation1 (fixed length)</t>
  </si>
  <si>
    <t>ToeSegmentation2 (fixed length)</t>
  </si>
  <si>
    <t>Computers</t>
  </si>
  <si>
    <t>DistalPhalanxOutlineAgeGroup</t>
  </si>
  <si>
    <t>DistalPhalanxOutlineCorrect</t>
  </si>
  <si>
    <t>DistalPhalanxTW</t>
  </si>
  <si>
    <t>New folder</t>
  </si>
  <si>
    <t>ElectricDevices</t>
  </si>
  <si>
    <t>LargeKitchenAppliances</t>
  </si>
  <si>
    <t>Meat</t>
  </si>
  <si>
    <t>MiddlePhalanxOutlineAgeGroup</t>
  </si>
  <si>
    <t>MiddlePhalanxOutlineCorrect</t>
  </si>
  <si>
    <t>MiddlePhalanxTW</t>
  </si>
  <si>
    <t>Phoneme</t>
  </si>
  <si>
    <t>RefrigerationDevices</t>
  </si>
  <si>
    <t>ScreenType</t>
  </si>
  <si>
    <t>ShapeletSim</t>
  </si>
  <si>
    <t>ShapesAll</t>
  </si>
  <si>
    <t>SmallKitchenAppliances</t>
  </si>
  <si>
    <t>Strawberry</t>
  </si>
  <si>
    <t>UWaveGestureLibraryAll</t>
  </si>
  <si>
    <t>Wine</t>
  </si>
  <si>
    <t>WordSynonyms</t>
  </si>
  <si>
    <t>Worms</t>
  </si>
  <si>
    <t>WormsTwoClass</t>
  </si>
  <si>
    <t>Dataset:/nfs/csr/bzcschae/similarity/,/datasets/newDatasets/Finished/ArrowHead</t>
  </si>
  <si>
    <t>Dataset:/nfs/csr/bzcschae/similarity/,/datasets/newDatasets/Finished/BeetleFly</t>
  </si>
  <si>
    <t>Dataset:/nfs/csr/bzcschae/similarity/,/datasets/newDatasets/Finished/BirdChicken</t>
  </si>
  <si>
    <t>Dataset:/nfs/csr/bzcschae/similarity/,/datasets/newDatasets/Finished/ECG5000</t>
  </si>
  <si>
    <t>Dataset:/nfs/csr/bzcschae/similarity/,/datasets/newDatasets/Finished/Ham</t>
  </si>
  <si>
    <t>Dataset:/nfs/csr/bzcschae/similarity/,/datasets/newDatasets/Finished/Herring</t>
  </si>
  <si>
    <t>Dataset:/nfs/csr/bzcschae/similarity/,/datasets/newDatasets/Finished/InsectWingbeatSound</t>
  </si>
  <si>
    <t>Dataset:/nfs/csr/bzcschae/similarity/,/datasets/newDatasets/Finished/PhalangesOutlinesCorrect</t>
  </si>
  <si>
    <t>Dataset:/nfs/csr/bzcschae/similarity/,/datasets/newDatasets/Finished/ProximalPhalanxOutlineAgeGroup</t>
  </si>
  <si>
    <t>Dataset:/nfs/csr/bzcschae/similarity/,/datasets/newDatasets/Finished/ProximalPhalanxOutlineCorrect</t>
  </si>
  <si>
    <t>Dataset:/nfs/csr/bzcschae/similarity/,/datasets/newDatasets/Finished/ProximalPhalanxTW</t>
  </si>
  <si>
    <t>Dataset:/nfs/csr/bzcschae/similarity/,/datasets/newDatasets/Finished/ToeSegmentation1</t>
  </si>
  <si>
    <t>Dataset:/nfs/csr/bzcschae/similarity/,/datasets/newDatasets/Finished/ToeSegmentation2</t>
  </si>
  <si>
    <t>Dataset:/nfs/csr/bzcschae/similarity/,/datasets/newDatasets/Unfinished/Computers</t>
  </si>
  <si>
    <t>Dataset:/nfs/csr/bzcschae/similarity/,/datasets/newDatasets/Unfinished/DistalPhalanxOutlineAgeGroup</t>
  </si>
  <si>
    <t>Dataset:/nfs/csr/bzcschae/similarity/,/datasets/newDatasets/Unfinished/DistalPhalanxOutlineCorrect</t>
  </si>
  <si>
    <t>Dataset:/nfs/csr/bzcschae/similarity/,/datasets/newDatasets/Unfinished/DistalPhalanxTW</t>
  </si>
  <si>
    <t>Dataset:/nfs/csr/bzcschae/similarity/,/datasets/newDatasets/Unfinished/WormsTwoClass/New folder</t>
  </si>
  <si>
    <t>Dataset:/nfs/csr/bzcschae/similarity/,/datasets/newDatasets/Unfinished/Earthquakes</t>
  </si>
  <si>
    <t>Dataset:/nfs/csr/bzcschae/similarity/,/datasets/newDatasets/Unfinished/ElectricDevices</t>
  </si>
  <si>
    <t>Dataset:/nfs/csr/bzcschae/similarity/,/datasets/newDatasets/Unfinished/FordA</t>
  </si>
  <si>
    <t>Dataset:/nfs/csr/bzcschae/similarity/,/datasets/newDatasets/Unfinished/FordB</t>
  </si>
  <si>
    <t>Dataset:/nfs/csr/bzcschae/similarity/,/datasets/newDatasets/Unfinished/HandOutlines</t>
  </si>
  <si>
    <t>Dataset:/nfs/csr/bzcschae/similarity/,/datasets/newDatasets/Unfinished/LargeKitchenAppliances</t>
  </si>
  <si>
    <t>Dataset:/nfs/csr/bzcschae/similarity/,/datasets/newDatasets/Unfinished/Meat</t>
  </si>
  <si>
    <t>Dataset:/nfs/csr/bzcschae/similarity/,/datasets/newDatasets/Unfinished/MiddlePhalanxOutlineAgeGroup</t>
  </si>
  <si>
    <t>Dataset:/nfs/csr/bzcschae/similarity/,/datasets/newDatasets/Unfinished/MiddlePhalanxOutlineCorrect</t>
  </si>
  <si>
    <t>Dataset:/nfs/csr/bzcschae/similarity/,/datasets/newDatasets/Unfinished/MiddlePhalanxTW</t>
  </si>
  <si>
    <t>10,04,2015</t>
  </si>
  <si>
    <t>Dataset:/nfs/csr/bzcschae/similarity/,/datasets/newDatasets/Unfinished/Phoneme</t>
  </si>
  <si>
    <t>Dataset:/nfs/csr/bzcschae/similarity/,/datasets/newDatasets/Unfinished/RefrigerationDevices</t>
  </si>
  <si>
    <t>Dataset:/nfs/csr/bzcschae/similarity/,/datasets/newDatasets/Unfinished/ScreenType</t>
  </si>
  <si>
    <t>Dataset:/nfs/csr/bzcschae/similarity/,/datasets/newDatasets/Unfinished/ShapeletSim</t>
  </si>
  <si>
    <t>Dataset:/nfs/csr/bzcschae/similarity/,/datasets/newDatasets/Unfinished/ShapesAll</t>
  </si>
  <si>
    <t>Dataset:/nfs/csr/bzcschae/similarity/,/datasets/newDatasets/Unfinished/SmallKitchenAppliances</t>
  </si>
  <si>
    <t>Dataset:/nfs/csr/bzcschae/similarity/,/datasets/newDatasets/Unfinished/Strawberry</t>
  </si>
  <si>
    <t>Dataset:/nfs/csr/bzcschae/similarity/,/datasets/newDatasets/Unfinished/UWaveGestureLibraryAll</t>
  </si>
  <si>
    <t>Dataset:/nfs/csr/bzcschae/similarity/,/datasets/newDatasets/Unfinished/Wine</t>
  </si>
  <si>
    <t>Dataset:/nfs/csr/bzcschae/similarity/,/datasets/newDatasets/Unfinished/WordSynonyms</t>
  </si>
  <si>
    <t>Dataset:/nfs/csr/bzcschae/similarity/,/datasets/newDatasets/Unfinished/Worms</t>
  </si>
  <si>
    <t>Dataset:/nfs/csr/bzcschae/similarity/,/datasets/newDatasets/Unfinished/WormsTwoClass</t>
  </si>
  <si>
    <t>DTW MEANS 8 Predict</t>
  </si>
  <si>
    <t>DTW MEANS 8 Test</t>
  </si>
  <si>
    <t>DTW MEANS 16 Predict</t>
  </si>
  <si>
    <t>DTW MEANS 16 Test</t>
  </si>
  <si>
    <t>DTW CV</t>
  </si>
  <si>
    <t xml:space="preserve">1-NN DTW CV predict </t>
  </si>
  <si>
    <t xml:space="preserve">1-NN DTW CV fit </t>
  </si>
  <si>
    <t>bestR:0,05%</t>
  </si>
  <si>
    <t>bestR:0,0%</t>
  </si>
  <si>
    <t>bestR:0,01%</t>
  </si>
  <si>
    <t>bestR:0,20000000000000004%</t>
  </si>
  <si>
    <t>bestR:0,03%</t>
  </si>
  <si>
    <t>bestR:0,07%</t>
  </si>
  <si>
    <t>bestR:0,04%</t>
  </si>
  <si>
    <t>bestR:0,060000000000000005%</t>
  </si>
  <si>
    <t>bestR:0,11999999999999998%</t>
  </si>
  <si>
    <t>bestR:0,08%</t>
  </si>
  <si>
    <t>bestR:0,02%</t>
  </si>
  <si>
    <t>bestR:0,10999999999999999%</t>
  </si>
  <si>
    <t>Dataset:/nfs/csr/bzcschae/similarity/,/datasets/classification/Haptics</t>
  </si>
  <si>
    <t>Dataset:/nfs/csr/bzcschae/similarity/,/datasets/classification/InlineSkate</t>
  </si>
  <si>
    <t>bestR:0,13999999999999999%</t>
  </si>
  <si>
    <t>Dataset:/nfs/csr/bzcschae/similarity/,/datasets/classification/50words</t>
  </si>
  <si>
    <t>bestR:0,09%</t>
  </si>
  <si>
    <t>Dataset:/nfs/csr/bzcschae/similarity/,/datasets/classification/Cricket_Y</t>
  </si>
  <si>
    <t>bestR:0,17%</t>
  </si>
  <si>
    <t>Dataset:/nfs/csr/bzcschae/similarity/,/datasets/classification/Cricket_X</t>
  </si>
  <si>
    <t>bestR:0,09999999999999999%</t>
  </si>
  <si>
    <t>Dataset:/nfs/csr/bzcschae/similarity/,/datasets/classification/Cricket_Z</t>
  </si>
  <si>
    <t>Dataset:/nfs/csr/bzcschae/similarity/,/datasets/classification/WordsSynonyms</t>
  </si>
  <si>
    <t>Dataset:/nfs/csr/bzcschae/similarity/,/datasets/classification/uWaveGestureLibrary_Z</t>
  </si>
  <si>
    <t>Dataset:/nfs/csr/bzcschae/similarity/,/datasets/classification/uWaveGestureLibrary_Y</t>
  </si>
  <si>
    <t>Dataset:/nfs/csr/bzcschae/similarity/,/datasets/classification/uWaveGestureLibrary_X</t>
  </si>
  <si>
    <t>Dataset:/nfs/csr/bzcschae/similarity/,/datasets/classification/NonInvasiveFatalECG_Thorax1</t>
  </si>
  <si>
    <t>Dataset:/nfs/csr/bzcschae/similarity/,/datasets/classification/NonInvasiveFatalECG_Thorax2</t>
  </si>
  <si>
    <t>Dataset:/nfs/csr/bzcschae/similarity/,/datasets/classification/Passgraph</t>
  </si>
  <si>
    <t>Dataset:/nfs/csr/bzcschae/similarity/,/datasets/classification/Arrowhead</t>
  </si>
  <si>
    <t>Dataset:/nfs/csr/bzcschae/similarity/,/datasets/classification/shield</t>
  </si>
  <si>
    <t>Dataset:/nfs/csr/bzcschae/similarity/,/datasets/classification/wheat</t>
  </si>
  <si>
    <t>Dataset:/nfs/csr/bzcschae/similarity/,/datasets/classification/FordA</t>
  </si>
  <si>
    <t>Dataset:/nfs/csr/bzcschae/similarity/,/datasets/classification/FordB</t>
  </si>
  <si>
    <t>Dataset:/nfs/csr/bzcschae/similarity/,/datasets/classification/HandOutlines</t>
  </si>
  <si>
    <t>Dataset:/nfs/csr/bzcschae/similarity/,/datasets/classification/ARSim</t>
  </si>
  <si>
    <t>bestR:0,2800000000000001%</t>
  </si>
  <si>
    <t>Dataset:/nfs/csr/bzcschae/similarity/,/datasets/classification/Earthquakes</t>
  </si>
  <si>
    <t>Dataset:/nfs/csr/bzcschae/similarity/,/datasets/classification/BeetleFly</t>
  </si>
  <si>
    <t>Dataset:/nfs/csr/bzcschae/similarity/,/datasets/classification/BirdChicken</t>
  </si>
  <si>
    <t>Dataset:/nfs/csr/bzcschae/similarity/,/datasets/classification/Otoliths</t>
  </si>
  <si>
    <t>Dataset:/nfs/csr/bzcschae/similarity/,/datasets/classification/toe_segmentation1</t>
  </si>
  <si>
    <t>Dataset:/nfs/csr/bzcschae/similarity/,/datasets/classification/stig</t>
  </si>
  <si>
    <t xml:space="preserve">Done reading from /nfs/csr/bzcschae/similarity/,/datasets/classification/Haptics/Haptics_TRAINamples 155 length 1092 </t>
  </si>
  <si>
    <t xml:space="preserve">Done reading from /nfs/csr/bzcschae/similarity/,/datasets/classification/Haptics/Haptics_TESTamples 308 length 1092 </t>
  </si>
  <si>
    <t xml:space="preserve">Done reading from /nfs/csr/bzcschae/similarity/,/datasets/classification/InlineSkate/InlineSkate_TRAINamples 100 length 1882 </t>
  </si>
  <si>
    <t xml:space="preserve">Done reading from /nfs/csr/bzcschae/similarity/,/datasets/classification/InlineSkate/InlineSkate_TESTamples 550 length 1882 </t>
  </si>
  <si>
    <t xml:space="preserve">Done reading from /nfs/csr/bzcschae/similarity/,/datasets/classification/50words/50words_TRAINamples 450 length 270 </t>
  </si>
  <si>
    <t xml:space="preserve">Done reading from /nfs/csr/bzcschae/similarity/,/datasets/classification/50words/50words_TESTamples 455 length 270 </t>
  </si>
  <si>
    <t xml:space="preserve">Done reading from /nfs/csr/bzcschae/similarity/,/datasets/classification/Cricket_Y/Cricket_Y_TRAINamples 390 length 300 </t>
  </si>
  <si>
    <t xml:space="preserve">Done reading from /nfs/csr/bzcschae/similarity/,/datasets/classification/Cricket_Y/Cricket_Y_TESTamples 390 length 300 </t>
  </si>
  <si>
    <t xml:space="preserve">Done reading from /nfs/csr/bzcschae/similarity/,/datasets/classification/Cricket_X/Cricket_X_TRAINamples 390 length 300 </t>
  </si>
  <si>
    <t xml:space="preserve">Done reading from /nfs/csr/bzcschae/similarity/,/datasets/classification/Cricket_X/Cricket_X_TESTamples 390 length 300 </t>
  </si>
  <si>
    <t xml:space="preserve">Done reading from /nfs/csr/bzcschae/similarity/,/datasets/classification/Cricket_Z/Cricket_Z_TRAINamples 390 length 300 </t>
  </si>
  <si>
    <t xml:space="preserve">Done reading from /nfs/csr/bzcschae/similarity/,/datasets/classification/Cricket_Z/Cricket_Z_TESTamples 390 length 300 </t>
  </si>
  <si>
    <t xml:space="preserve">Done reading from /nfs/csr/bzcschae/similarity/,/datasets/classification/WordsSynonyms/WordsSynonyms_TRAINamples 267 length 270 </t>
  </si>
  <si>
    <t xml:space="preserve">Done reading from /nfs/csr/bzcschae/similarity/,/datasets/classification/WordsSynonyms/WordsSynonyms_TESTamples 638 length 270 </t>
  </si>
  <si>
    <t xml:space="preserve">Done reading from /nfs/csr/bzcschae/similarity/,/datasets/classification/uWaveGestureLibrary_Z/uWaveGestureLibrary_Z_TRAINamples 896 length 315 </t>
  </si>
  <si>
    <t xml:space="preserve">Done reading from /nfs/csr/bzcschae/similarity/,/datasets/classification/uWaveGestureLibrary_Z/uWaveGestureLibrary_Z_TESTamples 3582 length 315 </t>
  </si>
  <si>
    <t xml:space="preserve">Done reading from /nfs/csr/bzcschae/similarity/,/datasets/classification/uWaveGestureLibrary_Y/uWaveGestureLibrary_Y_TRAINamples 896 length 315 </t>
  </si>
  <si>
    <t xml:space="preserve">Done reading from /nfs/csr/bzcschae/similarity/,/datasets/classification/uWaveGestureLibrary_Y/uWaveGestureLibrary_Y_TESTamples 3582 length 315 </t>
  </si>
  <si>
    <t xml:space="preserve">Done reading from /nfs/csr/bzcschae/similarity/,/datasets/classification/uWaveGestureLibrary_X/uWaveGestureLibrary_X_TRAINamples 896 length 315 </t>
  </si>
  <si>
    <t xml:space="preserve">Done reading from /nfs/csr/bzcschae/similarity/,/datasets/classification/uWaveGestureLibrary_X/uWaveGestureLibrary_X_TESTamples 3582 length 315 </t>
  </si>
  <si>
    <t xml:space="preserve">Done reading from /nfs/csr/bzcschae/similarity/,/datasets/classification/NonInvasiveFatalECG_Thorax1/NonInvasiveFatalECG_Thorax1_TRAINamples 1800 length 750 </t>
  </si>
  <si>
    <t xml:space="preserve">Done reading from /nfs/csr/bzcschae/similarity/,/datasets/classification/NonInvasiveFatalECG_Thorax1/NonInvasiveFatalECG_Thorax1_TESTamples 1965 length 750 </t>
  </si>
  <si>
    <t xml:space="preserve">Done reading from /nfs/csr/bzcschae/similarity/,/datasets/classification/NonInvasiveFatalECG_Thorax2/NonInvasiveFatalECG_Thorax2_TRAINamples 1800 length 750 </t>
  </si>
  <si>
    <t xml:space="preserve">Done reading from /nfs/csr/bzcschae/similarity/,/datasets/classification/NonInvasiveFatalECG_Thorax2/NonInvasiveFatalECG_Thorax2_TESTamples 1965 length 750 </t>
  </si>
  <si>
    <t xml:space="preserve">Done reading from /nfs/csr/bzcschae/similarity/,/datasets/classification/Passgraph/Passgraph_TRAINamples 69 length 364 </t>
  </si>
  <si>
    <t xml:space="preserve">Done reading from /nfs/csr/bzcschae/similarity/,/datasets/classification/Passgraph/Passgraph_TESTamples 131 length 364 </t>
  </si>
  <si>
    <t>Done reading from /nfs/csr/bzcschae/similarity/,/datasets/classification/Arrowhead/Arrowhead_TRAINamples 36 length 444  variable Länge,</t>
  </si>
  <si>
    <t>Done reading from /nfs/csr/bzcschae/similarity/,/datasets/classification/Arrowhead/Arrowhead_TESTamples 175 length 434  variable Länge,</t>
  </si>
  <si>
    <t>Done reading from /nfs/csr/bzcschae/similarity/,/datasets/classification/shield/shield_TRAINamples 30 length 1024  variable Länge,</t>
  </si>
  <si>
    <t>Done reading from /nfs/csr/bzcschae/similarity/,/datasets/classification/shield/shield_TESTamples 129 length 1082  variable Länge,</t>
  </si>
  <si>
    <t xml:space="preserve">Done reading from /nfs/csr/bzcschae/similarity/,/datasets/classification/wheat/wheat_TRAINamples 49 length 1050 </t>
  </si>
  <si>
    <t xml:space="preserve">Done reading from /nfs/csr/bzcschae/similarity/,/datasets/classification/wheat/wheat_TESTamples 726 length 1050 </t>
  </si>
  <si>
    <t xml:space="preserve">Done reading from /nfs/csr/bzcschae/similarity/,/datasets/classification/FordA/FordA_TRAINamples 3601 length 500 </t>
  </si>
  <si>
    <t xml:space="preserve">Done reading from /nfs/csr/bzcschae/similarity/,/datasets/classification/FordA/FordA_TESTamples 1320 length 500 </t>
  </si>
  <si>
    <t xml:space="preserve">Done reading from /nfs/csr/bzcschae/similarity/,/datasets/classification/FordB/FordB_TRAINamples 3636 length 500 </t>
  </si>
  <si>
    <t xml:space="preserve">Done reading from /nfs/csr/bzcschae/similarity/,/datasets/classification/FordB/FordB_TESTamples 810 length 500 </t>
  </si>
  <si>
    <t xml:space="preserve">Done reading from /nfs/csr/bzcschae/similarity/,/datasets/classification/HandOutlines/HandOutlines_TRAINamples 1000 length 2709 </t>
  </si>
  <si>
    <t xml:space="preserve">Done reading from /nfs/csr/bzcschae/similarity/,/datasets/classification/HandOutlines/HandOutlines_TESTamples 370 length 2709 </t>
  </si>
  <si>
    <t xml:space="preserve">Done reading from /nfs/csr/bzcschae/similarity/,/datasets/classification/ARSim/ARSim_TRAINamples 2000 length 500 </t>
  </si>
  <si>
    <t xml:space="preserve">Done reading from /nfs/csr/bzcschae/similarity/,/datasets/classification/ARSim/ARSim_TESTamples 2000 length 500 </t>
  </si>
  <si>
    <t xml:space="preserve">Done reading from /nfs/csr/bzcschae/similarity/,/datasets/classification/Earthquakes/Earthquakes_TRAINamples 322 length 512 </t>
  </si>
  <si>
    <t xml:space="preserve">Done reading from /nfs/csr/bzcschae/similarity/,/datasets/classification/Earthquakes/Earthquakes_TESTamples 139 length 512 </t>
  </si>
  <si>
    <t xml:space="preserve">Done reading from /nfs/csr/bzcschae/similarity/,/datasets/classification/BeetleFly/BeetleFly_TRAINamples 20 length 512 </t>
  </si>
  <si>
    <t xml:space="preserve">Done reading from /nfs/csr/bzcschae/similarity/,/datasets/classification/BeetleFly/BeetleFly_TESTamples 20 length 512 </t>
  </si>
  <si>
    <t xml:space="preserve">Done reading from /nfs/csr/bzcschae/similarity/,/datasets/classification/BirdChicken/BirdChicken_TRAINamples 20 length 512 </t>
  </si>
  <si>
    <t xml:space="preserve">Done reading from /nfs/csr/bzcschae/similarity/,/datasets/classification/BirdChicken/BirdChicken_TESTamples 20 length 512 </t>
  </si>
  <si>
    <t xml:space="preserve">Done reading from /nfs/csr/bzcschae/similarity/,/datasets/classification/Otoliths/Otoliths_TRAINamples 64 length 512 </t>
  </si>
  <si>
    <t xml:space="preserve">Done reading from /nfs/csr/bzcschae/similarity/,/datasets/classification/Otoliths/Otoliths_TESTamples 64 length 512 </t>
  </si>
  <si>
    <t>Done reading from /nfs/csr/bzcschae/similarity/,/datasets/classification/toe_segmentation1/toe_segmentation1_TRAINamples 40 length 358  variable Länge,</t>
  </si>
  <si>
    <t>Done reading from /nfs/csr/bzcschae/similarity/,/datasets/classification/toe_segmentation1/toe_segmentation1_TESTamples 228 length 360  variable Länge,</t>
  </si>
  <si>
    <t xml:space="preserve">Done reading from /nfs/csr/bzcschae/similarity/,/datasets/classification/stig/stig_TRAINamples 200 length 1901 </t>
  </si>
  <si>
    <t xml:space="preserve">Done reading from /nfs/csr/bzcschae/similarity/,/datasets/classification/stig/stig_TESTamples 200 length 1901 </t>
  </si>
  <si>
    <t>bestR:0,12999999999999998%</t>
  </si>
  <si>
    <t>bestR:0,22000000000000006%</t>
  </si>
  <si>
    <t>bestR:0,9400000000000006%</t>
  </si>
  <si>
    <t>bestR:0,15%</t>
  </si>
  <si>
    <t xml:space="preserve">Done reading from ,/datasets/newDatasets/Finished/ArrowHead/ArrowHead_TRAINamples 36 length 251 </t>
  </si>
  <si>
    <t xml:space="preserve">Done reading from ,/datasets/newDatasets/Finished/ArrowHead/ArrowHead_TESTamples 175 length 251 </t>
  </si>
  <si>
    <t xml:space="preserve">Done reading from ,/datasets/newDatasets/Finished/BeetleFly/BeetleFly_TRAINamples 20 length 512 </t>
  </si>
  <si>
    <t xml:space="preserve">Done reading from ,/datasets/newDatasets/Finished/BeetleFly/BeetleFly_TESTamples 20 length 512 </t>
  </si>
  <si>
    <t xml:space="preserve">Done reading from ,/datasets/newDatasets/Finished/BirdChicken/BirdChicken_TRAINamples 20 length 512 </t>
  </si>
  <si>
    <t xml:space="preserve">Done reading from ,/datasets/newDatasets/Finished/BirdChicken/BirdChicken_TESTamples 20 length 512 </t>
  </si>
  <si>
    <t xml:space="preserve">Done reading from ,/datasets/newDatasets/Finished/ECG5000/ECG5000_TRAINamples 500 length 140 </t>
  </si>
  <si>
    <t xml:space="preserve">Done reading from ,/datasets/newDatasets/Finished/ECG5000/ECG5000_TESTamples 4500 length 140 </t>
  </si>
  <si>
    <t xml:space="preserve">Done reading from ,/datasets/newDatasets/Finished/Ham/Ham_TRAINamples 109 length 431 </t>
  </si>
  <si>
    <t xml:space="preserve">Done reading from ,/datasets/newDatasets/Finished/Ham/Ham_TESTamples 105 length 431 </t>
  </si>
  <si>
    <t xml:space="preserve">Done reading from ,/datasets/newDatasets/Finished/Herring/Herring_TRAINamples 64 length 512 </t>
  </si>
  <si>
    <t xml:space="preserve">Done reading from ,/datasets/newDatasets/Finished/Herring/Herring_TESTamples 64 length 512 </t>
  </si>
  <si>
    <t xml:space="preserve">Done reading from ,/datasets/newDatasets/Finished/InsectWingbeatSound/InsectWingbeatSound_TRAINamples 220 length 256 </t>
  </si>
  <si>
    <t xml:space="preserve">Done reading from ,/datasets/newDatasets/Finished/InsectWingbeatSound/InsectWingbeatSound_TESTamples 1980 length 256 </t>
  </si>
  <si>
    <t xml:space="preserve">Done reading from ,/datasets/newDatasets/Finished/PhalangesOutlinesCorrect/PhalangesOutlinesCorrect_TRAINamples 1800 length 80 </t>
  </si>
  <si>
    <t xml:space="preserve">Done reading from ,/datasets/newDatasets/Finished/PhalangesOutlinesCorrect/PhalangesOutlinesCorrect_TESTamples 858 length 80 </t>
  </si>
  <si>
    <t xml:space="preserve">Done reading from ,/datasets/newDatasets/Finished/ProximalPhalanxOutlineAgeGroup/ProximalPhalanxOutlineAgeGroup_TRAINamples 400 length 80 </t>
  </si>
  <si>
    <t xml:space="preserve">Done reading from ,/datasets/newDatasets/Finished/ProximalPhalanxOutlineAgeGroup/ProximalPhalanxOutlineAgeGroup_TESTamples 205 length 80 </t>
  </si>
  <si>
    <t xml:space="preserve">Done reading from ,/datasets/newDatasets/Finished/ProximalPhalanxOutlineCorrect/ProximalPhalanxOutlineCorrect_TRAINamples 600 length 80 </t>
  </si>
  <si>
    <t xml:space="preserve">Done reading from ,/datasets/newDatasets/Finished/ProximalPhalanxOutlineCorrect/ProximalPhalanxOutlineCorrect_TESTamples 291 length 80 </t>
  </si>
  <si>
    <t xml:space="preserve">Done reading from ,/datasets/newDatasets/Finished/ProximalPhalanxTW/ProximalPhalanxTW_TRAINamples 205 length 80 </t>
  </si>
  <si>
    <t xml:space="preserve">Done reading from ,/datasets/newDatasets/Finished/ProximalPhalanxTW/ProximalPhalanxTW_TESTamples 400 length 80 </t>
  </si>
  <si>
    <t xml:space="preserve">Done reading from ,/datasets/newDatasets/Finished/ToeSegmentation1/ToeSegmentation1_TRAINamples 40 length 277 </t>
  </si>
  <si>
    <t xml:space="preserve">Done reading from ,/datasets/newDatasets/Finished/ToeSegmentation1/ToeSegmentation1_TESTamples 228 length 277 </t>
  </si>
  <si>
    <t xml:space="preserve">Done reading from ,/datasets/newDatasets/Finished/ToeSegmentation2/ToeSegmentation2_TRAINamples 36 length 343 </t>
  </si>
  <si>
    <t xml:space="preserve">Done reading from ,/datasets/newDatasets/Finished/ToeSegmentation2/ToeSegmentation2_TESTamples 130 length 343 </t>
  </si>
  <si>
    <t xml:space="preserve">Done reading from ,/datasets/newDatasets/Unfinished/Computers/Computers_TRAINamples 250 length 720 </t>
  </si>
  <si>
    <t xml:space="preserve">Done reading from ,/datasets/newDatasets/Unfinished/Computers/Computers_TESTamples 250 length 720 </t>
  </si>
  <si>
    <t xml:space="preserve">Done reading from ,/datasets/newDatasets/Unfinished/DistalPhalanxOutlineAgeGroup/DistalPhalanxOutlineAgeGroup_TRAINamples 139 length 80 </t>
  </si>
  <si>
    <t xml:space="preserve">Done reading from ,/datasets/newDatasets/Unfinished/DistalPhalanxOutlineAgeGroup/DistalPhalanxOutlineAgeGroup_TESTamples 400 length 80 </t>
  </si>
  <si>
    <t xml:space="preserve">Done reading from ,/datasets/newDatasets/Unfinished/DistalPhalanxOutlineCorrect/DistalPhalanxOutlineCorrect_TRAINamples 276 length 80 </t>
  </si>
  <si>
    <t xml:space="preserve">Done reading from ,/datasets/newDatasets/Unfinished/DistalPhalanxOutlineCorrect/DistalPhalanxOutlineCorrect_TESTamples 600 length 80 </t>
  </si>
  <si>
    <t xml:space="preserve">Done reading from ,/datasets/newDatasets/Unfinished/DistalPhalanxTW/DistalPhalanxTW_TRAINamples 139 length 80 </t>
  </si>
  <si>
    <t xml:space="preserve">Done reading from ,/datasets/newDatasets/Unfinished/DistalPhalanxTW/DistalPhalanxTW_TESTamples 400 length 80 </t>
  </si>
  <si>
    <t xml:space="preserve">Done reading from ,/datasets/newDatasets/Unfinished/WormsTwoClass/New folder/WormsTwoClass_TRAINamples 181 length 900 </t>
  </si>
  <si>
    <t xml:space="preserve">Done reading from ,/datasets/newDatasets/Unfinished/WormsTwoClass/New folder/WormsTwoClass_TESTamples 77 length 900 </t>
  </si>
  <si>
    <t xml:space="preserve">Done reading from ,/datasets/newDatasets/Unfinished/Earthquakes/Earthquakes_TRAINamples 139 length 512 </t>
  </si>
  <si>
    <t xml:space="preserve">Done reading from ,/datasets/newDatasets/Unfinished/Earthquakes/Earthquakes_TESTamples 322 length 512 </t>
  </si>
  <si>
    <t xml:space="preserve">Done reading from ,/datasets/newDatasets/Unfinished/ElectricDevices/ElectricDevices_TRAINamples 8926 length 96 </t>
  </si>
  <si>
    <t xml:space="preserve">Done reading from ,/datasets/newDatasets/Unfinished/ElectricDevices/ElectricDevices_TESTamples 7711 length 96 </t>
  </si>
  <si>
    <t xml:space="preserve">Done reading from ,/datasets/newDatasets/Unfinished/FordA/FordA_TRAINamples 1320 length 500 </t>
  </si>
  <si>
    <t xml:space="preserve">Done reading from ,/datasets/newDatasets/Unfinished/FordA/FordA_TESTamples 3601 length 500 </t>
  </si>
  <si>
    <t xml:space="preserve">Done reading from ,/datasets/newDatasets/Unfinished/FordB/FordB_TRAINamples 810 length 500 </t>
  </si>
  <si>
    <t xml:space="preserve">Done reading from ,/datasets/newDatasets/Unfinished/FordB/FordB_TESTamples 3636 length 500 </t>
  </si>
  <si>
    <t xml:space="preserve">Done reading from ,/datasets/newDatasets/Unfinished/HandOutlines/HandOutlines_TRAINamples 370 length 2709 </t>
  </si>
  <si>
    <t xml:space="preserve">Done reading from ,/datasets/newDatasets/Unfinished/HandOutlines/HandOutlines_TESTamples 1000 length 2709 </t>
  </si>
  <si>
    <t xml:space="preserve">Done reading from ,/datasets/newDatasets/Unfinished/LargeKitchenAppliances/LargeKitchenAppliances_TRAINamples 375 length 720 </t>
  </si>
  <si>
    <t xml:space="preserve">Done reading from ,/datasets/newDatasets/Unfinished/LargeKitchenAppliances/LargeKitchenAppliances_TESTamples 375 length 720 </t>
  </si>
  <si>
    <t xml:space="preserve">Done reading from ,/datasets/newDatasets/Unfinished/Meat/Meat_TRAINamples 60 length 448 </t>
  </si>
  <si>
    <t xml:space="preserve">Done reading from ,/datasets/newDatasets/Unfinished/Meat/Meat_TESTamples 60 length 448 </t>
  </si>
  <si>
    <t xml:space="preserve">Done reading from ,/datasets/newDatasets/Unfinished/MiddlePhalanxOutlineAgeGroup/MiddlePhalanxOutlineAgeGroup_TRAINamples 154 length 80 </t>
  </si>
  <si>
    <t xml:space="preserve">Done reading from ,/datasets/newDatasets/Unfinished/MiddlePhalanxOutlineAgeGroup/MiddlePhalanxOutlineAgeGroup_TESTamples 400 length 80 </t>
  </si>
  <si>
    <t xml:space="preserve">Done reading from ,/datasets/newDatasets/Unfinished/MiddlePhalanxOutlineCorrect/MiddlePhalanxOutlineCorrect_TRAINamples 291 length 80 </t>
  </si>
  <si>
    <t xml:space="preserve">Done reading from ,/datasets/newDatasets/Unfinished/MiddlePhalanxOutlineCorrect/MiddlePhalanxOutlineCorrect_TESTamples 600 length 80 </t>
  </si>
  <si>
    <t xml:space="preserve">Done reading from ,/datasets/newDatasets/Unfinished/MiddlePhalanxTW/MiddlePhalanxTW_TRAINamples 154 length 80 </t>
  </si>
  <si>
    <t xml:space="preserve">Done reading from ,/datasets/newDatasets/Unfinished/MiddlePhalanxTW/MiddlePhalanxTW_TESTamples 399 length 80 </t>
  </si>
  <si>
    <t xml:space="preserve">Done reading from ,/datasets/newDatasets/Unfinished/Phoneme/Phoneme_TRAINamples 214 length 1024 </t>
  </si>
  <si>
    <t xml:space="preserve">Done reading from ,/datasets/newDatasets/Unfinished/Phoneme/Phoneme_TESTamples 1896 length 1024 </t>
  </si>
  <si>
    <t xml:space="preserve">Done reading from ,/datasets/newDatasets/Unfinished/RefrigerationDevices/RefrigerationDevices_TRAINamples 375 length 720 </t>
  </si>
  <si>
    <t xml:space="preserve">Done reading from ,/datasets/newDatasets/Unfinished/RefrigerationDevices/RefrigerationDevices_TESTamples 375 length 720 </t>
  </si>
  <si>
    <t xml:space="preserve">Done reading from ,/datasets/newDatasets/Unfinished/ScreenType/ScreenType_TRAINamples 375 length 720 </t>
  </si>
  <si>
    <t xml:space="preserve">Done reading from ,/datasets/newDatasets/Unfinished/ScreenType/ScreenType_TESTamples 375 length 720 </t>
  </si>
  <si>
    <t xml:space="preserve">Done reading from ,/datasets/newDatasets/Unfinished/ShapeletSim/ShapeletSim_TRAINamples 20 length 500 </t>
  </si>
  <si>
    <t xml:space="preserve">Done reading from ,/datasets/newDatasets/Unfinished/ShapeletSim/ShapeletSim_TESTamples 180 length 500 </t>
  </si>
  <si>
    <t xml:space="preserve">Done reading from ,/datasets/newDatasets/Unfinished/ShapesAll/ShapesAll_TRAINamples 600 length 512 </t>
  </si>
  <si>
    <t xml:space="preserve">Done reading from ,/datasets/newDatasets/Unfinished/ShapesAll/ShapesAll_TESTamples 600 length 512 </t>
  </si>
  <si>
    <t xml:space="preserve">Done reading from ,/datasets/newDatasets/Unfinished/SmallKitchenAppliances/SmallKitchenAppliances_TRAINamples 375 length 720 </t>
  </si>
  <si>
    <t xml:space="preserve">Done reading from ,/datasets/newDatasets/Unfinished/SmallKitchenAppliances/SmallKitchenAppliances_TESTamples 375 length 720 </t>
  </si>
  <si>
    <t xml:space="preserve">Done reading from ,/datasets/newDatasets/Unfinished/Strawberry/Strawberry_TRAINamples 370 length 235 </t>
  </si>
  <si>
    <t xml:space="preserve">Done reading from ,/datasets/newDatasets/Unfinished/Strawberry/Strawberry_TESTamples 613 length 235 </t>
  </si>
  <si>
    <t xml:space="preserve">Done reading from ,/datasets/newDatasets/Unfinished/UWaveGestureLibraryAll/UWaveGestureLibraryAll_TRAINamples 896 length 945 </t>
  </si>
  <si>
    <t xml:space="preserve">Done reading from ,/datasets/newDatasets/Unfinished/UWaveGestureLibraryAll/UWaveGestureLibraryAll_TESTamples 3582 length 945 </t>
  </si>
  <si>
    <t xml:space="preserve">Done reading from ,/datasets/newDatasets/Unfinished/Wine/Wine_TRAINamples 57 length 234 </t>
  </si>
  <si>
    <t xml:space="preserve">Done reading from ,/datasets/newDatasets/Unfinished/Wine/Wine_TESTamples 54 length 234 </t>
  </si>
  <si>
    <t xml:space="preserve">Done reading from ,/datasets/newDatasets/Unfinished/WordSynonyms/WordSynonyms_TRAINamples 267 length 270 </t>
  </si>
  <si>
    <t xml:space="preserve">Done reading from ,/datasets/newDatasets/Unfinished/WordSynonyms/WordSynonyms_TESTamples 638 length 270 </t>
  </si>
  <si>
    <t xml:space="preserve">Done reading from ,/datasets/newDatasets/Unfinished/Worms/Worms_TRAINamples 77 length 900 </t>
  </si>
  <si>
    <t xml:space="preserve">Done reading from ,/datasets/newDatasets/Unfinished/Worms/Worms_TESTamples 181 length 900 </t>
  </si>
  <si>
    <t xml:space="preserve">Done reading from ,/datasets/newDatasets/Unfinished/WormsTwoClass/WormsTwoClass_TRAINamples 77 length 900 </t>
  </si>
  <si>
    <t xml:space="preserve">Done reading from ,/datasets/newDatasets/Unfinished/WormsTwoClass/WormsTwoClass_TESTamples 181 length 900 </t>
  </si>
  <si>
    <t>Max window-size:251</t>
  </si>
  <si>
    <t>55 8 4</t>
  </si>
  <si>
    <t>55 10 4</t>
  </si>
  <si>
    <t>88 12 4</t>
  </si>
  <si>
    <t>54 8 4</t>
  </si>
  <si>
    <t>There are 36 models</t>
  </si>
  <si>
    <t>There are 33 models</t>
  </si>
  <si>
    <t>[251, 250, 249, 248, 247, 246, 245, 244, 243, 242, 241, 240, 239, 238, 237, 236, 235, 234, 233, 232, 231, 230, 229, 228, 227, 226, 225, 224, 223, 222, 221, 220, 219]</t>
  </si>
  <si>
    <t>Max window-size:512</t>
  </si>
  <si>
    <t>142 6 4</t>
  </si>
  <si>
    <t>142 8 4</t>
  </si>
  <si>
    <t>202 8 4</t>
  </si>
  <si>
    <t>There are 90 models</t>
  </si>
  <si>
    <t>394 8 4</t>
  </si>
  <si>
    <t>There are 153 models</t>
  </si>
  <si>
    <t>[320, 319, 318, 317, 316, 315, 314, 313, 312, 311, 310, 309, 233, 232, 231, 230, 229, 392, 391, 390, 389, 388, 387, 386, 385, 384, 383, 382, 381, 380, 379, 378, 377, 376, 375, 374, 373, 372, 371, 370, 369, 368, 367, 366, 365, 364, 363, 362, 361, 360, 359, 358, 357, 356, 355, 354, 353, 323, 322, 321, 308, 307, 306, 256, 255, 254, 253, 252, 251, 250, 249, 248, 247, 246, 245, 244, 227, 223, 210]</t>
  </si>
  <si>
    <t>There are 96 models</t>
  </si>
  <si>
    <t>[324, 323, 322, 321, 320, 319, 318, 317, 316, 315, 314, 313, 312, 311, 310, 309, 229, 228, 157, 156, 90, 88, 87, 71, 51, 392, 391, 390, 389, 388, 387, 386, 385, 384, 383, 382, 381, 380, 379, 378, 377, 376, 375, 374, 373, 372, 371, 370, 369, 368, 367, 366, 365, 364, 363, 362, 361, 360, 359, 358, 357, 356, 355, 354, 338, 337, 336, 335, 334, 333, 332, 331, 330, 329, 328, 327, 326, 325, 308, 307, 256, 255, 254, 253, 252, 251, 250, 249, 248, 247, 245, 226, 225, 221, 220, 207]</t>
  </si>
  <si>
    <t>120 10 4</t>
  </si>
  <si>
    <t>208 16 4</t>
  </si>
  <si>
    <t>270 8 4</t>
  </si>
  <si>
    <t>There are 223 models</t>
  </si>
  <si>
    <t>256 10 4</t>
  </si>
  <si>
    <t>There are 192 models</t>
  </si>
  <si>
    <t>[96, 95, 72, 71, 70, 64, 63, 58]</t>
  </si>
  <si>
    <t>[58, 31, 28, 106, 66, 65, 64, 57, 55, 54, 48, 45, 44, 36, 30, 24]</t>
  </si>
  <si>
    <t>Max window-size:140</t>
  </si>
  <si>
    <t>110 16 4</t>
  </si>
  <si>
    <t>There are 124 models</t>
  </si>
  <si>
    <t>There are 112 models</t>
  </si>
  <si>
    <t>[46, 35, 136, 70, 45, 137, 135, 68, 34, 28, 138, 69, 64, 134, 66, 65, 63, 44, 132, 67, 62, 41, 33, 131, 128, 122, 120, 140, 139, 133, 130, 127, 123, 119, 99, 61, 27, 129, 126, 125, 124, 121, 118, 117, 108, 101, 100, 98, 74, 73, 116, 115, 112, 111, 107, 95, 72, 71, 43, 42, 113, 109, 106, 102, 97, 96, 84, 82, 81, 80, 77, 75, 60, 59, 23, 114, 110, 105, 104, 103, 85, 83, 79, 78, 76, 94, 86, 57, 40, 93, 92, 90, 58, 91, 89, 88, 56, 55, 51, 31, 26, 87, 32, 52, 49, 39, 30, 22, 54, 50, 48, 17]</t>
  </si>
  <si>
    <t>There are 126 models</t>
  </si>
  <si>
    <t>[70, 69, 46, 68, 138, 137, 136, 133, 130, 128, 122, 121, 40, 39, 35, 135, 134, 132, 131, 129, 127, 123, 120, 119, 118, 97, 96, 95, 61, 60, 59, 126, 125, 124, 117, 116, 115, 110, 108, 100, 99, 94, 62, 114, 109, 107, 102, 101, 93, 92, 87, 86, 58, 44, 41, 34, 140, 139, 113, 106, 105, 103, 98, 91, 90, 89, 88, 85, 63, 55, 54, 45, 43, 42, 33, 20, 112, 111, 104, 84, 83, 82, 80, 65, 64, 32, 28, 27, 81, 79, 57, 53, 78, 67, 77, 23, 76, 56, 38, 31, 75, 66, 52, 50, 22, 74, 73, 26, 72, 71, 51, 30, 29, 25, 37, 17, 15, 49, 24, 18, 47, 36, 14, 21, 48, 16]</t>
  </si>
  <si>
    <t>Max window-size:431</t>
  </si>
  <si>
    <t>90 10 4</t>
  </si>
  <si>
    <t>119 12 4</t>
  </si>
  <si>
    <t>93 10 4</t>
  </si>
  <si>
    <t>There are 66 models</t>
  </si>
  <si>
    <t>[172, 171, 140, 74, 73, 167, 166, 143, 142, 141, 139, 137, 136, 127, 105, 101, 78, 52, 215, 214, 169, 168, 165, 162, 138, 135, 131, 130, 129, 128, 126, 106, 79, 77, 75, 72, 69, 170, 164, 163, 161, 160, 134, 133, 132, 124, 123, 118, 116, 102, 85, 84, 83, 81, 80, 76, 71, 68, 67, 58, 38, 159, 147, 146, 145, 144, 125, 122, 121, 120, 119, 117, 100, 86, 82, 66, 64, 63, 59, 57, 49, 173, 158, 156, 154, 153, 152, 148, 115, 104, 103, 70, 65, 62, 60, 43]</t>
  </si>
  <si>
    <t>There are 45 models</t>
  </si>
  <si>
    <t>[215, 214, 135, 134, 130, 423, 420, 416, 415, 213, 138, 137, 136, 131, 430, 429, 428, 427, 426, 425, 424, 422, 421, 419, 418, 417, 414, 403, 143, 142, 141, 140, 139, 133, 132, 129, 431, 407, 406, 405, 404, 211, 210, 128, 103]</t>
  </si>
  <si>
    <t>296 16 4</t>
  </si>
  <si>
    <t>98 14 4</t>
  </si>
  <si>
    <t>393 10 4</t>
  </si>
  <si>
    <t>There are 28 models</t>
  </si>
  <si>
    <t>88 10 4</t>
  </si>
  <si>
    <t>[72, 118, 117]</t>
  </si>
  <si>
    <t>[28, 58, 188, 186, 62]</t>
  </si>
  <si>
    <t>Max window-size:256</t>
  </si>
  <si>
    <t>175 10 4</t>
  </si>
  <si>
    <t>175 12 4</t>
  </si>
  <si>
    <t>105 8 4</t>
  </si>
  <si>
    <t>193 10 4</t>
  </si>
  <si>
    <t>[256, 122, 121, 118, 255, 246, 165, 164, 123, 117, 254, 249, 248, 247, 245, 228, 171, 170, 166, 119, 251, 250, 240, 239, 238, 216, 169, 124, 120, 252, 244, 243, 242, 241, 237, 236, 229, 219, 215, 214, 180, 179, 178, 174, 173, 172, 163, 155]</t>
  </si>
  <si>
    <t>There are 23 models</t>
  </si>
  <si>
    <t>[256, 255, 246, 254, 248, 247, 245, 251, 250, 249, 240, 239, 238, 237, 236, 252, 244, 243, 242, 241, 216, 215, 214]</t>
  </si>
  <si>
    <t>Max window-size:80</t>
  </si>
  <si>
    <t>17 16 4</t>
  </si>
  <si>
    <t>38 12 4</t>
  </si>
  <si>
    <t>38 14 4</t>
  </si>
  <si>
    <t>There are 46 models</t>
  </si>
  <si>
    <t>[68, 71, 70, 69, 72, 74, 67, 77, 73, 76, 75, 66, 78, 79, 80, 65, 23, 40, 59, 58, 22, 64, 54, 39, 62, 60, 55, 34, 56, 53, 61, 57, 38, 52, 63, 35, 37, 28, 24, 51, 21, 36, 31, 27, 33, 30, 32]</t>
  </si>
  <si>
    <t>[68, 69, 71, 70, 74, 67, 72, 77, 76, 75, 38, 66, 78, 73, 39, 40, 79, 22, 80, 59, 58, 21, 37, 60, 57, 65, 61, 34, 28, 62, 54, 55, 35, 36, 64, 56, 63, 27, 53, 52, 29, 30, 51, 33, 31, 23, 32, 47, 50, 49]</t>
  </si>
  <si>
    <t>31 12 4</t>
  </si>
  <si>
    <t>59 14 4</t>
  </si>
  <si>
    <t>30 14 4</t>
  </si>
  <si>
    <t>[80, 79, 74, 24, 78, 77, 70, 75, 73, 71, 76, 69, 72, 68, 22, 37, 11, 67, 63, 55, 38, 36, 35, 23, 62, 16, 66, 57, 64, 52, 40, 65, 61, 60, 56, 54, 53, 51, 33, 39, 30]</t>
  </si>
  <si>
    <t>[24, 20, 23, 17, 16, 15, 11, 80, 73, 25, 79, 41, 78, 77, 74, 70, 40, 12, 75, 69, 39, 76, 71, 50, 72, 37, 67, 51, 47, 26, 22, 14, 68, 54, 48, 46, 45, 18, 13]</t>
  </si>
  <si>
    <t>31 16 4</t>
  </si>
  <si>
    <t>38 16 4</t>
  </si>
  <si>
    <t>28 10 4</t>
  </si>
  <si>
    <t>[22, 15, 24, 23, 69, 71, 68, 74, 72, 70, 78, 77, 76, 75, 73, 27, 16, 11, 80, 67, 79, 39, 38, 21, 66, 54, 53, 35, 34, 65, 64, 40, 37, 28, 14, 52, 19, 12, 55, 58, 63, 62, 57, 56, 33, 36, 51, 20]</t>
  </si>
  <si>
    <t>There are 58 models</t>
  </si>
  <si>
    <t>[68, 39, 38, 76, 71, 69, 78, 77, 72, 70, 74, 80, 75, 73, 67, 40, 79, 21, 66, 57, 37, 58, 52, 51, 49, 65, 56, 47, 62, 61, 59, 53, 50, 48, 36, 28, 22, 64, 63, 60, 54, 46, 34, 33, 27, 55, 35, 41, 29, 45, 42, 44, 43, 31, 13, 30, 14, 32]</t>
  </si>
  <si>
    <t>10 8 4</t>
  </si>
  <si>
    <t>24 10 4</t>
  </si>
  <si>
    <t>37 14 4</t>
  </si>
  <si>
    <t>37 16 4</t>
  </si>
  <si>
    <t>There are 34 models</t>
  </si>
  <si>
    <t>[34, 22, 9, 23, 15, 68, 64, 35, 63, 51, 77, 69, 65, 29, 27, 24, 11, 78, 76, 75, 74, 67, 66, 30, 28, 20, 12, 79, 73, 71, 40, 33, 32, 6]</t>
  </si>
  <si>
    <t>[10, 18, 20, 16, 42, 26, 35, 34]</t>
  </si>
  <si>
    <t>Max window-size:277</t>
  </si>
  <si>
    <t>26 6 4</t>
  </si>
  <si>
    <t>65 8 4</t>
  </si>
  <si>
    <t>57 10 4</t>
  </si>
  <si>
    <t>[81, 69, 80, 68, 67, 66, 64, 57, 54]</t>
  </si>
  <si>
    <t>[68, 67, 70, 66, 41, 40, 31]</t>
  </si>
  <si>
    <t>Max window-size:343</t>
  </si>
  <si>
    <t>129 8 4</t>
  </si>
  <si>
    <t>146 8 4</t>
  </si>
  <si>
    <t>35 8 4</t>
  </si>
  <si>
    <t>35 14 4</t>
  </si>
  <si>
    <t>There are 70 models</t>
  </si>
  <si>
    <t>There are 167 models</t>
  </si>
  <si>
    <t>[231, 230, 229, 228, 227, 226, 225, 224, 223, 222, 221, 220, 219, 218, 217, 190, 189, 188, 187, 186, 185, 181, 180, 179, 178, 177, 176, 175, 174, 173, 172, 171, 170, 169, 168, 167, 166, 165, 164, 163, 162, 161, 160, 159, 158, 157, 156, 155, 139, 138, 137, 136, 134, 114, 113, 65, 268, 267, 266, 265, 264, 263, 262, 261, 260, 259, 258, 257, 256, 255, 254, 253, 252, 251, 250, 249, 248, 247, 246, 245, 244, 243, 242, 241, 240, 239, 238, 237, 236, 235, 234, 233, 232, 216, 215, 214, 213, 212, 211, 210, 209, 208, 207, 206, 205, 204, 203, 202, 201, 200, 199, 198, 197, 196, 195, 194, 193, 192, 191, 184, 183, 182, 154, 153, 152, 151, 150, 149, 148, 147, 146, 145, 144, 143, 142, 141, 140, 135, 133, 132, 131, 130, 129, 128, 112, 111, 110, 104, 100, 99, 96, 95, 87, 86, 85, 84, 83, 82, 76, 70, 69, 64, 59, 58, 57, 53, 47]</t>
  </si>
  <si>
    <t>There are 158 models</t>
  </si>
  <si>
    <t>[232, 231, 230, 229, 228, 227, 226, 225, 224, 223, 222, 221, 220, 219, 218, 217, 216, 215, 158, 157, 156, 112, 111, 76, 70, 267, 266, 265, 264, 263, 262, 261, 260, 259, 258, 257, 256, 255, 254, 253, 252, 251, 250, 249, 248, 247, 246, 245, 244, 243, 242, 241, 240, 239, 238, 237, 236, 235, 234, 233, 214, 213, 212, 211, 210, 209, 208, 207, 206, 205, 204, 203, 202, 201, 200, 199, 198, 197, 196, 195, 194, 193, 192, 191, 190, 189, 188, 187, 186, 185, 184, 183, 182, 181, 180, 179, 178, 177, 176, 175, 174, 173, 172, 169, 168, 167, 166, 165, 164, 163, 162, 161, 160, 159, 155, 154, 153, 152, 151, 150, 149, 148, 147, 146, 145, 144, 143, 142, 141, 140, 139, 133, 132, 131, 130, 114, 113, 110, 109, 101, 98, 97, 96, 91, 90, 89, 88, 87, 86, 85, 84, 83, 82, 75, 68, 67, 66, 38]</t>
  </si>
  <si>
    <t>Max window-size:720</t>
  </si>
  <si>
    <t>36 16 4</t>
  </si>
  <si>
    <t>36 12 4</t>
  </si>
  <si>
    <t>19 8 4</t>
  </si>
  <si>
    <t>There are 68 models</t>
  </si>
  <si>
    <t>22 14 4</t>
  </si>
  <si>
    <t>There are 77 models</t>
  </si>
  <si>
    <t>[42, 36, 69, 53, 47, 70, 62, 61, 37]</t>
  </si>
  <si>
    <t>[21, 6, 19, 30, 98, 32, 48, 39, 28, 121, 57, 52, 38, 29, 140, 118, 117, 116, 56, 51, 35]</t>
  </si>
  <si>
    <t>52 16 4</t>
  </si>
  <si>
    <t>62 14 4</t>
  </si>
  <si>
    <t>62 16 4</t>
  </si>
  <si>
    <t>There are 14 models</t>
  </si>
  <si>
    <t>[38, 37, 22, 80, 76, 67, 40, 36, 23, 79, 70, 39, 35, 8]</t>
  </si>
  <si>
    <t>[19, 20, 18, 25, 26, 24, 16]</t>
  </si>
  <si>
    <t>24 8 4</t>
  </si>
  <si>
    <t>25 12 4</t>
  </si>
  <si>
    <t>60 14 4</t>
  </si>
  <si>
    <t>[19, 38, 18, 66, 80, 40, 39, 23, 20, 59, 58, 54, 37, 22, 57, 55]</t>
  </si>
  <si>
    <t>[24, 26]</t>
  </si>
  <si>
    <t>17 14 4</t>
  </si>
  <si>
    <t>26 8 4</t>
  </si>
  <si>
    <t>There are 19 models</t>
  </si>
  <si>
    <t>[72, 73, 71, 70, 69, 67, 64, 63, 74, 68, 62, 12, 78, 77, 75, 59, 80, 76, 66]</t>
  </si>
  <si>
    <t>[72, 67, 64, 63, 73, 71, 70, 69, 61, 60, 74, 62, 59, 78, 77, 75, 68, 57, 80, 76, 66, 65, 58, 56]</t>
  </si>
  <si>
    <t>Max window-size:900</t>
  </si>
  <si>
    <t>126 12 4</t>
  </si>
  <si>
    <t>126 10 4</t>
  </si>
  <si>
    <t>There are 61 models</t>
  </si>
  <si>
    <t>91 10 4</t>
  </si>
  <si>
    <t>There are 128 models</t>
  </si>
  <si>
    <t>[177, 225, 129, 223, 178, 175, 170, 144, 128, 269, 185, 176, 172, 169, 164, 147, 224, 221, 211, 187, 186, 174, 168, 142, 270, 265, 230, 229, 228, 222, 220, 218, 179, 171, 143, 125, 271, 266, 231, 206, 183, 167, 166, 158, 156, 155, 153, 145, 130, 127, 124, 105, 69, 40, 264, 256, 233, 232, 219, 214, 213, 200, 191, 188, 184, 181, 173, 165, 163, 162, 140, 137, 126, 57, 39]</t>
  </si>
  <si>
    <t>[156, 104, 157, 91, 82, 72, 228, 226, 102, 58, 255, 233, 227, 155, 152, 137, 98, 84, 429, 411, 258, 234, 131, 106, 103, 87, 85, 68, 66]</t>
  </si>
  <si>
    <t>142 10 4</t>
  </si>
  <si>
    <t>98 8 4</t>
  </si>
  <si>
    <t>47 8 4</t>
  </si>
  <si>
    <t>There are 104 models</t>
  </si>
  <si>
    <t>[49, 171, 172, 52, 173, 137, 136, 134, 133, 132, 131, 130, 129, 128, 127, 126, 125, 124, 123, 122, 121, 120, 119, 118, 117, 116, 115, 114, 113, 112, 111, 110, 109, 108, 107, 106, 105, 104, 103, 89, 87, 86, 58, 57, 54, 50, 188, 160, 146, 145, 144, 143, 142, 141, 140, 139, 138, 135, 102, 101, 100, 99, 98, 97, 96, 95, 94, 93, 92, 91, 90, 88, 85, 84, 83, 82, 81, 80, 79, 78, 77, 76, 75, 74, 73, 72, 71, 70, 69, 68, 67, 66, 65, 64, 63, 62, 61, 60, 59, 175, 152, 55, 51, 31]</t>
  </si>
  <si>
    <t>There are 93 models</t>
  </si>
  <si>
    <t>[124, 171, 133, 125, 112, 111, 110, 109, 108, 107, 106, 86, 59, 58, 57, 51, 172, 162, 146, 145, 144, 143, 142, 141, 140, 139, 138, 137, 136, 135, 134, 123, 114, 113, 105, 104, 103, 102, 101, 100, 99, 98, 97, 96, 95, 94, 93, 92, 91, 90, 89, 88, 87, 85, 84, 83, 82, 81, 80, 79, 78, 77, 76, 74, 73, 72, 71, 70, 68, 67, 66, 37, 173, 69, 65, 64, 63, 60, 55, 52, 50, 268, 176, 175, 170, 129, 122, 75, 62, 53, 49, 46, 41]</t>
  </si>
  <si>
    <t>26 12 4</t>
  </si>
  <si>
    <t>18 12 4</t>
  </si>
  <si>
    <t>There are 38 models</t>
  </si>
  <si>
    <t>[22, 23, 21, 19, 24, 18, 16, 31, 15, 29, 30, 17, 32, 14, 11, 13, 12, 20, 46, 28, 47, 45, 44, 43, 10]</t>
  </si>
  <si>
    <t>[6, 90, 88, 89, 91, 87, 92, 86, 93, 85, 7, 84, 9, 94]</t>
  </si>
  <si>
    <t>Max window-size:500</t>
  </si>
  <si>
    <t>52 10 4</t>
  </si>
  <si>
    <t>52 12 4</t>
  </si>
  <si>
    <t>27 8 4</t>
  </si>
  <si>
    <t>[81, 49, 80, 58, 41, 40, 21, 54, 52, 44, 61, 59, 42, 37, 35, 22, 63, 50, 32, 30, 68, 64, 55, 57, 51, 82, 28, 62, 48, 31, 36, 24, 67, 47, 69, 46, 43, 39, 38, 19, 78, 71, 56, 33, 70, 25, 102, 101, 77, 109, 100, 96, 83, 76, 60, 45, 108, 107, 27, 65, 29, 88, 79, 53, 110, 99, 93, 75, 90, 86, 94, 34, 112, 106, 105, 72, 113, 66, 89]</t>
  </si>
  <si>
    <t>[81, 58, 80, 37, 49, 25, 51, 35, 42, 52, 41, 31, 50, 59, 55, 40, 61, 54, 82, 64, 62, 68, 57, 36, 60, 48, 43, 34, 45, 38, 27, 107, 56, 30, 28, 67, 78, 70, 65, 63, 32, 100, 69, 109, 108, 102, 88, 79, 44, 26, 76, 47, 23, 96, 77, 71, 53, 110, 46, 22, 106, 101, 99, 66, 86, 83, 75, 24, 33, 90, 94, 113, 112, 87, 72, 29, 39, 111, 105, 93, 89, 21, 92, 20]</t>
  </si>
  <si>
    <t>20 16 4</t>
  </si>
  <si>
    <t>There are 53 models</t>
  </si>
  <si>
    <t>32 10 4</t>
  </si>
  <si>
    <t>[82, 41, 80, 61, 78, 65, 81, 46, 64, 47, 40, 57, 42, 43, 92, 91, 59, 58, 83, 60, 103, 67, 45, 44, 158, 95, 37, 102, 159, 62, 52, 51, 79, 66, 63, 71, 34, 99, 127, 93, 39, 126, 68, 48, 38, 157, 69, 130, 125, 124, 123, 53, 122, 118, 115, 96]</t>
  </si>
  <si>
    <t>[82, 64, 80, 81, 61, 65, 57, 47, 41, 83, 28, 67, 78, 46, 92, 91, 43, 58, 158, 59, 66, 62, 45, 60, 40, 42, 102, 99, 95, 44, 103, 159, 100, 93, 39, 127, 94, 79, 70]</t>
  </si>
  <si>
    <t>Max window-size:2709</t>
  </si>
  <si>
    <t>1234 10 4</t>
  </si>
  <si>
    <t>418 14 4</t>
  </si>
  <si>
    <t>1169 8 4</t>
  </si>
  <si>
    <t>There are 1859 models</t>
  </si>
  <si>
    <t>1169 10 4</t>
  </si>
  <si>
    <t>There are 2039 models</t>
  </si>
  <si>
    <t>There are 2119 models</t>
  </si>
  <si>
    <t>[2059, 2058, 2057, 2056, 2055, 2048, 2047, 2046, 2045, 2044, 2043, 2042, 2041, 2040, 2039, 2038, 2037, 2036, 2035, 2034, 2033, 2032, 2031, 2030, 2029, 2028, 2027, 2026, 2025, 2024, 2023, 2022, 2088, 2080, 2079, 2075, 2074, 2073, 2072, 2071, 2070, 2069, 2068, 2067, 2066, 2065, 2064, 2063, 2062, 2061, 2060, 2049, 2021, 2020, 2019, 2018, 2017, 2016, 2015, 2014, 2013, 1158, 1157, 1156, 1053, 2096, 2095, 2094, 2093, 2092, 2091, 2090, 2089, 2087, 2086, 2085, 2084, 2083, 2082, 2081, 2078, 2077, 2076, 2054, 2053, 2052, 2051, 2050, 2012, 2011, 2010, 2009, 2008, 2007, 2006, 2005, 2004, 2003, 2002, 2001, 1182, 1181, 1180, 1164, 1163, 1162, 1161, 1159, 1152, 1054, 1052, 1045, 1041, 1040, 1038, 1035, 1033, 749, 748, 747, 742, 741, 740, 737, 736, 735, 734, 733, 357, 2106, 2105, 2104, 2103, 2102, 2101, 2100, 2099, 2098, 2097, 2000, 1999, 1998, 1903, 1902, 1901, 1900, 1899, 1898, 1183, 1179, 1178, 1177, 1176, 1175, 1174, 1166, 1165, 1160, 1155, 1154, 1153, 1076, 1075, 1074, 1073, 1056, 1055, 1051, 1046, 1044, 1043, 1042, 1039, 1037, 1036, 1034, 859, 858, 827, 819, 751, 750, 746, 745, 744, 743, 739, 738, 732, 423, 418, 358, 353, 2120, 2119, 2118, 2117, 2113, 2112, 2111, 2110, 2109, 2108, 2107, 1997, 1996, 1995, 1994, 1993, 1992, 1991, 1990, 1989, 1988, 1987, 1986, 1985, 1984, 1983, 1982, 1981, 1980, 1979, 1978, 1951, 1950, 1949, 1948, 1947, 1946, 1945, 1944, 1943, 1942, 1941, 1940, 1939, 1938, 1937, 1936, 1935, 1934, 1933, 1932, 1931, 1930, 1929, 1928, 1927, 1926, 1925, 1924, 1923, 1911, 1910, 1909, 1908, 1907, 1906, 1905, 1904, 1897, 1896, 1862, 1861, 1860, 1859, 1858, 1857, 1856, 1855, 1854, 1853, 1852, 1851, 1850, 1849, 1848, 1847, 1827, 1826, 1825, 1824, 1348, 1347, 1293, 1292, 1291, 1290, 1289, 1288, 1287, 1286, 1285, 1284, 1283, 1282, 1281, 1280, 1279, 1278, 1277, 1276, 1275, 1274, 1273, 1272, 1271, 1270, 1269, 1268, 1267, 1187, 1186, 1185, 1184, 1173, 1172, 1169, 1168, 1167, 1151, 1150, 1149, 1148, 1147, 1146, 1131, 1078, 1077, 1072, 1061, 1060, 1058, 1057, 1050, 1049, 1048, 1047, 1032, 1031, 869, 868, 867, 866, 865, 862, 861, 860, 855, 854, 853, 852, 851, 845, 844, 843, 840, 839, 838, 837, 835, 834, 833, 831, 830, 829, 828, 826, 824, 823, 822, 821, 820, 752, 731, 417, 374, 359, 354, 2125, 2124, 2123, 2122, 2121, 2116, 2115, 2114, 1977, 1976, 1975, 1974, 1973, 1972, 1971, 1970, 1969, 1968, 1967, 1966, 1965, 1964, 1963, 1962, 1961, 1960, 1959, 1958, 1957, 1956, 1955, 1954, 1953, 1952, 1922, 1921, 1920, 1919, 1918, 1917, 1916, 1915, 1914, 1913, 1912, 1895, 1894, 1893, 1892, 1891, 1890, 1889, 1888, 1887, 1886, 1885, 1884, 1883, 1882, 1881, 1880, 1879, 1878, 1877, 1871, 1870, 1869, 1868, 1867, 1866, 1865, 1864, 1863, 1846, 1845, 1844, 1843, 1839, 1838, 1837, 1836, 1835, 1834, 1833, 1832, 1831, 1830, 1829, 1828, 1823, 1822, 1821, 1820, 1819, 1818, 1817, 1349, 1346, 1299, 1298, 1297, 1296, 1295, 1294, 1257, 1256, 1192, 1191, 1190, 1189, 1188, 1171, 1170, 1145, 1144, 1143, 1142, 1133, 1132, 1130, 1129, 1115, 1071, 1070, 1069, 1068, 1067, 1066, 1065, 1064, 1063, 1059, 1030, 1029, 1028, 888, 876, 875, 874, 871, 870, 864, 863, 857, 856, 850, 849, 848, 847, 846, 842, 841, 836, 832, 825, 818, 758, 757, 756, 755, 754, 753, 730, 420, 419, 371, 361, 2184, 2183, 2182, 2181, 2180, 2179, 2178, 2177, 2176, 2175, 2141, 2140, 2139, 2138, 2137, 2136, 2135, 2134, 2133, 2132, 2131, 2130, 2129, 2128, 2127, 2126, 1876, 1875, 1874, 1873, 1872, 1842, 1841, 1840, 1816, 1815, 1814, 1350, 1345, 1301, 1300, 1266, 1265, 1258, 1255, 1254, 1253, 1252, 1251, 1250, 1249, 1248, 1247, 1246, 1245, 1244, 1243, 1242, 1241, 1240, 1239, 1238, 1237, 1236, 1198, 1197, 1196, 1195, 1194, 1193, 1134, 1128, 1127, 1126, 1125, 1124, 1123, 1121, 1120, 1119, 1118, 1117, 1116, 1086, 1085, 1084, 1079, 1062, 1027, 893, 891, 890, 889, 887, 881, 880, 879, 878, 877, 873, 872, 803, 802, 801, 800, 799, 774, 773, 765, 764, 761, 760, 759, 729, 434, 427, 425, 421, 416, 415, 369, 366, 362, 356, 355, 2190, 2189, 2188, 2187, 2186, 2185, 2174, 2173, 2172, 2171, 2170, 2169, 2168, 2167, 2166, 2165, 2164, 2163, 2162, 2161, 2160, 2159, 2158, 2157, 2156, 2155, 2154, 2153, 2152, 2151, 2150, 2149, 2148, 2147, 2146, 2145, 2144, 2143, 2142, 1813, 1808, 1807, 1806, 1805, 1804, 1803, 1802, 1801, 1344, 1302, 1264, 1263, 1262, 1261, 1260, 1259, 1235, 1234, 1233, 1207, 1206, 1205, 1204, 1203, 1202, 1201, 1200, 1199, 1140, 1139, 1135, 1122, 1114, 1113, 1104, 1103, 1102, 1101, 1100, 1099, 1098, 1097, 1096, 1089, 1088, 1087, 1083, 1082, 1081, 1080, 1008, 1007, 902, 892, 886, 885, 882, 817, 816, 815, 814, 813, 798, 797, 795, 775, 771, 769, 768, 767, 766, 763, 762, 728, 727, 706, 422, 373, 370, 367, 363, 360, 2233, 2232, 2231, 2230, 2229, 2228, 2227, 2226, 2225, 2224, 2223, 2222, 2221, 2220, 2219, 2218, 2217, 2216, 2215, 2191, 1812, 1811, 1810, 1809, 1800, 1799, 1798, 1797, 1796, 1795, 1649, 1648, 1647, 1646, 1637, 1636, 1343, 1342, 1304, 1303, 1232, 1231, 1230, 1229, 1228, 1227, 1226, 1225, 1224, 1223, 1208, 1141, 1138, 1137, 1136, 1112, 1111, 1110, 1109, 1095, 1094, 1093, 1092, 1091, 1090, 1026, 1025, 1024, 1023, 1022, 1018, 1013, 1012, 1011, 1010, 1009, 1006, 1005, 1004, 1003, 1002, 1001, 1000, 999, 986, 985, 901, 895, 894, 884, 883, 812, 796, 786, 785, 784, 777, 776, 772, 770, 726, 708, 707, 703, 702, 676, 444, 433, 432, 430, 426, 424, 407, 375, 368, 365, 364, 352, 2267, 2266, 2265, 2264, 2259, 2258, 2257, 2256, 2255, 2254, 2240, 2239, 2238, 2237, 2236, 2235, 2234, 2214, 2213, 2212, 2211, 2210, 2209, 2208, 2207, 2206, 2205, 2204, 2203, 2202, 2201, 2200, 2199, 2198, 2197, 2196, 2195, 2194, 2193, 2192, 1794, 1793, 1792, 1791, 1790, 1789, 1788, 1787, 1786, 1785, 1784, 1783, 1782, 1781, 1780, 1779, 1778, 1777, 1710, 1709, 1694, 1693, 1692, 1691, 1690, 1689, 1688, 1687, 1686, 1685, 1684, 1683, 1682, 1658, 1657, 1656, 1655, 1654, 1653, 1652, 1651, 1650, 1645, 1644, 1641, 1640, 1639, 1638, 1635, 1634, 1633, 1632, 1631, 1341, 1312, 1311, 1310, 1309, 1308, 1305, 1222, 1221, 1218, 1217, 1216, 1215, 1214, 1213, 1212, 1211, 1210, 1209, 1108, 1107, 1106, 1105, 1021, 1020, 1019, 1017, 1016, 1014, 993, 992, 991, 990, 987, 984, 983, 982, 981, 980, 979, 977, 976, 955, 954, 942, 903, 900, 899, 897, 896, 807, 806, 805, 804, 794, 793, 792, 787, 779, 778, 725, 705, 704, 701, 700, 443, 384, 380, 378, 377, 372, 2271, 2270, 2263, 2262, 2261, 2260, 2253, 2252, 2251, 2250, 2249, 2248, 2247, 2246, 2245, 2244, 2243, 2242, 2241, 1740, 1739, 1738, 1737, 1736, 1735, 1734, 1733, 1732, 1731, 1730, 1729, 1728, 1727, 1726, 1725, 1724, 1723, 1722, 1721, 1720, 1719, 1718, 1717, 1716, 1715, 1714, 1713, 1712, 1711, 1708, 1707, 1706, 1705, 1704, 1703, 1702, 1701, 1700, 1699, 1698, 1697, 1696, 1695, 1681, 1680, 1679, 1678, 1677, 1676, 1675, 1674, 1673, 1672, 1671, 1663, 1662, 1661, 1660, 1659, 1643, 1642, 1630, 1629, 1628, 1340, 1339, 1338, 1337, 1321, 1320, 1319, 1318, 1317, 1316, 1315, 1314, 1307, 1306, 1220, 1219, 1015, 998, 989, 988, 978, 975, 974, 957, 953, 952, 948, 947, 946, 945, 944, 941, 940, 939, 938, 937, 931, 930, 929, 928, 898, 811, 810, 809, 808, 791, 790, 789, 788, 783, 782, 781, 780, 724, 723, 722, 721, 720, 719, 717, 715, 713, 712, 710, 709, 689, 677, 435, 431, 428, 411, 410, 409, 406, 391, 2697, 2696, 2304, 2303, 2301, 2300, 2299, 2298, 2297, 2296, 2295, 2294, 2293, 2292, 2291, 2290, 2289, 2288, 2287, 2286, 2285, 2284, 2283, 2282, 2281, 2280, 2279, 2278, 2277, 2276, 2275, 2274, 2273, 2272, 2269, 2268, 1776, 1775, 1774, 1773, 1749, 1748, 1747, 1746, 1745, 1744, 1743, 1742, 1741, 1670, 1669, 1668, 1667, 1666, 1665, 1664, 1351, 1336, 1332, 1331, 1313, 997, 996, 995, 994, 973, 972, 971, 970, 969, 960, 959, 958, 956, 951, 950, 949, 943, 936, 935, 934, 933, 932, 906, 718, 716, 714, 711, 695, 688, 687, 686, 438, 414, 408, 405, 394, 393, 392, 385, 382, 381, 350, 2699, 2698, 2695, 2694, 2693, 2692, 2691, 2690, 2689, 2688, 2687, 2686, 2671, 2670, 2669, 2668, 2667, 2666, 2665, 2664, 2663, 2662, 2661, 2660, 2659, 2658, 2657, 2656, 2655, 2654, 2653, 2652, 2651, 2650, 2649, 2648, 2647, 2646, 2645, 2644, 2643, 2642, 2641, 2640, 2639, 2638, 2637, 2636, 2635, 2634, 2633, 2632, 2631, 2630, 2478, 2477, 2476, 2475, 2474, 2473, 2472, 2471, 2470, 2469, 2468, 2467, 2466, 2465, 2464, 2463, 2462, 2461, 2460, 2459, 2458, 2457, 2456, 2455, 2454, 2453, 2452, 2451, 2450, 2449, 2448, 2447, 2446, 2445, 2444, 2443, 2442, 2441, 2440, 2439, 2438, 2437, 2436, 2435, 2434, 2320, 2319, 2318, 2317, 2316, 2315, 2314, 2313, 2312, 2311, 2310, 2309, 2308, 2307, 2306, 2305, 2302, 1772, 1771, 1770, 1769, 1768, 1767, 1766, 1765, 1764, 1763, 1761, 1760, 1759, 1758, 1757, 1756, 1755, 1754, 1753, 1752, 1751, 1750, 1627, 1626, 1625, 1624, 1623, 1622, 1621, 1371, 1368, 1367, 1366, 1365, 1364, 1363, 1362, 1361, 1360, 1359, 1357, 1356, 1355, 1354, 1353, 1335, 1334, 1333, 1330, 1329, 1328, 1327, 1326, 1325, 1324, 1323, 1322, 968, 961, 927, 910, 907, 699, 698, 697, 696, 446, 436, 429, 403, 400, 395, 383, 351, 347, 2703, 2700, 2685, 2684, 2683, 2682, 2681, 2680, 2679, 2678, 2677, 2676, 2675, 2674, 2673, 2672, 2629, 2628, 2627, 2626, 2487, 2486, 2485, 2484, 2483, 2482, 2481, 2480, 2479, 2433, 2432, 2431, 2430, 2429, 2428, 2427, 2426, 2425, 2424, 2423, 2422, 2421, 2420, 2419, 2418, 2417, 2416, 2415, 2414, 2413, 2412, 2411, 2410, 2409, 2408, 2381, 2380, 2379, 2378, 2377, 2376, 2375, 2374, 2373, 2372, 2371, 2370, 2369, 2368, 2367, 2346, 2345, 2344, 2343, 2342, 2341, 2340, 2339, 2338, 2337, 2336, 2335, 2334, 2333, 2332, 2331, 2330, 2329, 2328, 2327, 2326, 2325, 2324, 2323, 2322, 2321, 1762, 1620, 1619, 1618, 1421, 1420, 1419, 1387, 1386, 1380, 1379, 1378, 1377, 1376, 1375, 1374, 1373, 1372, 1370, 1369, 1358, 1352, 967, 966, 965, 964, 963, 962, 912, 911, 909, 908, 905, 904, 694, 693, 692, 691, 690, 442, 413, 404, 401, 396, 390, 376, 2709, 2705, 2704, 2702, 2701, 2625, 2624, 2623, 2622, 2621, 2620, 2619, 2618, 2617, 2616, 2615, 2614, 2613, 2612, 2611, 2610, 2609, 2608, 2607, 2606, 2605, 2604, 2603, 2602, 2601, 2600, 2599, 2598, 2597, 2596, 2595, 2594, 2593, 2592, 2591, 2590, 2589, 2588, 2587, 2586, 2585, 2584, 2583, 2582, 2581, 2580, 2579, 2578, 2577, 2576, 2575, 2574, 2573, 2572, 2571, 2570, 2569, 2568, 2567, 2566, 2565, 2564, 2563, 2562, 2561, 2560, 2559, 2558, 2557, 2556, 2555, 2554, 2553, 2552, 2551, 2550, 2549, 2548, 2547, 2546, 2545, 2544, 2543, 2542, 2541, 2540, 2539, 2538, 2537, 2536, 2535, 2534, 2533, 2532, 2531, 2530, 2529, 2528, 2527, 2526, 2525, 2524, 2523, 2522, 2521, 2520, 2519, 2518, 2517, 2516, 2515, 2514, 2513, 2512, 2511, 2510, 2509, 2508, 2507, 2506, 2505, 2504, 2503, 2502, 2501, 2500, 2499, 2498, 2497, 2496, 2495, 2494, 2493, 2492, 2491, 2490, 2489, 2488, 2407, 2406, 2405, 2404, 2403, 2402, 2401, 2400, 2399, 2398, 2397, 2396, 2395, 2394, 2393, 2392, 2391, 2390, 2389, 2388, 2387, 2386, 2385, 2384, 2383, 2382, 2366, 2365, 2364, 2363, 2362, 2361, 2360, 2359, 2358, 2357, 2356, 2355, 2354, 2353, 2352, 2351, 2350, 2349, 2348, 2347, 1617, 1616, 1615, 1614, 1613, 1612, 1611, 1610, 1609, 1608, 1607, 1606, 1605, 1604, 1603, 1602, 1601, 1600, 1599, 1511, 1510, 1509, 1508, 1507, 1506, 1505, 1504, 1503, 1502, 1501, 1500, 1499, 1498, 1497, 1482, 1481, 1480, 1479, 1478, 1477, 1476, 1434, 1433, 1432, 1431, 1425, 1424, 1423, 1422, 1418, 1417, 1388, 1385, 1384, 1383, 1382, 1381, 926, 925, 923, 913, 685, 675, 437, 412, 402, 399, 397, 389, 386, 379, 345, 344, 2708, 2706, 1598, 1597, 1596, 1595, 1594, 1593, 1592, 1591, 1590, 1589, 1588, 1587, 1586, 1585, 1584, 1583, 1582, 1581, 1580, 1579, 1578, 1577, 1576, 1575, 1574, 1573, 1559, 1515, 1514, 1513, 1512, 1496, 1495, 1494, 1493, 1492, 1491, 1490, 1489, 1488, 1487, 1486, 1485, 1484, 1483, 1475, 1474, 1466, 1465, 1464, 1463, 1462, 1461, 1440, 1439, 1438, 1437, 1436, 1435, 1430, 1429, 1428, 1427, 1426, 1416, 1389, 924, 919, 914, 445, 439, 398, 387, 2707, 1572, 1571, 1570, 1569, 1568, 1567, 1566, 1565, 1564, 1563, 1562, 1561, 1560, 1558, 1557, 1556, 1555, 1554, 1553, 1552, 1551, 1550, 1549, 1548, 1547, 1546, 1545, 1544, 1543, 1542, 1541, 1540, 1539, 1538, 1537, 1536, 1535, 1534, 1533, 1532, 1531, 1530, 1529, 1528, 1527, 1526, 1525, 1524, 1523, 1522, 1521, 1520, 1519, 1518, 1517, 1516, 1473, 1472, 1471, 1470, 1469, 1468, 1467, 1460, 1459, 1455, 1454, 1453, 1452, 1451, 1450, 1449, 1448, 1447, 1446, 1445, 1444, 1443, 1442, 1441, 1415, 1414, 1413, 1412, 1404, 1403, 1402, 1399, 1398, 1397, 1396, 1395, 1394, 1393, 1392, 1391, 1390, 922, 921, 920, 918, 917, 916, 915, 447, 440, 348, 346, 342, 341]</t>
  </si>
  <si>
    <t>There are 2172 models</t>
  </si>
  <si>
    <t>[663, 1660, 1651, 1650, 1649, 1428, 1427, 1426, 1425, 1424, 700, 699, 698, 673, 665, 662, 1698, 1697, 1696, 1695, 1694, 1693, 1692, 1691, 1690, 1689, 1688, 1687, 1686, 1672, 1671, 1670, 1669, 1668, 1667, 1666, 1665, 1664, 1663, 1662, 1661, 1659, 1658, 1657, 1656, 1655, 1654, 1653, 1652, 1648, 1647, 1646, 1645, 1644, 1643, 1642, 1641, 1640, 1639, 1638, 1637, 1636, 1635, 1634, 1633, 1632, 1631, 1630, 1629, 1628, 1627, 1626, 1625, 1624, 1623, 1622, 1621, 1620, 1592, 1591, 1590, 1589, 1588, 1587, 1586, 1585, 1584, 1583, 1582, 1581, 1580, 1549, 1548, 1547, 1546, 1545, 1544, 1543, 1542, 1431, 1430, 1429, 1423, 1411, 1410, 1409, 1408, 675, 674, 671, 670, 669, 666, 664, 661, 2121, 2120, 2119, 2093, 2092, 2091, 2090, 2066, 2065, 2064, 2063, 1993, 1992, 1991, 1990, 1989, 1988, 1987, 1986, 1985, 1984, 1983, 1982, 1981, 1980, 1979, 1978, 1977, 1976, 1912, 1707, 1706, 1705, 1704, 1703, 1702, 1701, 1700, 1699, 1685, 1684, 1683, 1682, 1681, 1680, 1679, 1678, 1677, 1676, 1675, 1674, 1673, 1619, 1618, 1617, 1616, 1615, 1614, 1613, 1612, 1611, 1610, 1609, 1608, 1606, 1605, 1604, 1603, 1602, 1601, 1600, 1599, 1598, 1593, 1579, 1578, 1577, 1576, 1575, 1574, 1573, 1572, 1571, 1570, 1569, 1568, 1567, 1566, 1565, 1564, 1563, 1562, 1561, 1560, 1559, 1558, 1557, 1556, 1555, 1554, 1553, 1552, 1551, 1550, 1541, 1540, 1539, 1533, 1532, 1494, 1493, 1492, 1491, 1490, 1489, 1488, 1487, 1486, 1485, 1484, 1483, 1482, 1481, 1480, 1479, 1478, 1477, 1476, 1475, 1474, 1473, 1472, 1471, 1433, 1432, 1422, 1421, 1420, 1419, 1418, 1417, 1416, 1415, 1414, 1413, 1412, 1407, 1406, 1405, 701, 697, 696, 677, 676, 672, 660, 2153, 2152, 2151, 2150, 2149, 2124, 2123, 2122, 2100, 2099, 2098, 2097, 2096, 2095, 2094, 2089, 2088, 2087, 2068, 2067, 2044, 2043, 2042, 2041, 2040, 2039, 2038, 1999, 1998, 1997, 1996, 1995, 1994, 1975, 1974, 1973, 1972, 1971, 1970, 1969, 1968, 1967, 1966, 1965, 1964, 1963, 1962, 1961, 1960, 1959, 1958, 1957, 1956, 1950, 1949, 1948, 1947, 1946, 1945, 1944, 1943, 1942, 1941, 1940, 1939, 1938, 1937, 1936, 1935, 1934, 1933, 1932, 1931, 1930, 1929, 1928, 1927, 1926, 1925, 1924, 1923, 1922, 1921, 1920, 1919, 1918, 1917, 1916, 1915, 1914, 1913, 1911, 1910, 1909, 1908, 1907, 1906, 1905, 1904, 1903, 1902, 1901, 1900, 1899, 1898, 1897, 1896, 1895, 1894, 1893, 1892, 1891, 1890, 1889, 1888, 1887, 1886, 1885, 1884, 1875, 1874, 1873, 1872, 1871, 1870, 1869, 1868, 1867, 1866, 1865, 1864, 1863, 1862, 1861, 1860, 1859, 1858, 1857, 1856, 1745, 1744, 1743, 1742, 1741, 1740, 1739, 1738, 1737, 1736, 1735, 1734, 1733, 1732, 1731, 1730, 1729, 1728, 1727, 1726, 1725, 1724, 1723, 1722, 1721, 1720, 1719, 1718, 1717, 1716, 1715, 1714, 1713, 1712, 1711, 1710, 1709, 1708, 1607, 1597, 1596, 1595, 1594, 1538, 1537, 1536, 1535, 1534, 1531, 1530, 1529, 1528, 1527, 1526, 1525, 1524, 1523, 1522, 1521, 1520, 1519, 1518, 1517, 1516, 1515, 1514, 1513, 1512, 1511, 1510, 1509, 1508, 1507, 1506, 1505, 1504, 1503, 1502, 1501, 1500, 1499, 1498, 1497, 1496, 1495, 1470, 1469, 1468, 1467, 1466, 1465, 1462, 1461, 1460, 1459, 1458, 1457, 1456, 1455, 1436, 1435, 1434, 1404, 1403, 1402, 1401, 1400, 1399, 1383, 1382, 1381, 1380, 1379, 1214, 1213, 1212, 937, 936, 935, 934, 933, 932, 695, 694, 692, 668, 667, 659, 2167, 2166, 2165, 2164, 2163, 2162, 2161, 2160, 2159, 2158, 2157, 2156, 2155, 2154, 2148, 2147, 2146, 2145, 2144, 2143, 2142, 2132, 2131, 2130, 2129, 2128, 2127, 2126, 2125, 2118, 2116, 2115, 2104, 2103, 2102, 2101, 2086, 2085, 2084, 2083, 2082, 2076, 2075, 2074, 2073, 2072, 2071, 2070, 2069, 2062, 2061, 2060, 2059, 2058, 2057, 2056, 2055, 2051, 2050, 2049, 2048, 2047, 2046, 2045, 2037, 2036, 2035, 2034, 2033, 2032, 2031, 2030, 2029, 2028, 2027, 2026, 2025, 2024, 2023, 2022, 2021, 2020, 2019, 2018, 2017, 2016, 2015, 2014, 2013, 2012, 2011, 2010, 2009, 2008, 2007, 2006, 2005, 2004, 2003, 2002, 2001, 2000, 1955, 1954, 1953, 1952, 1951, 1883, 1882, 1881, 1880, 1879, 1878, 1877, 1876, 1855, 1854, 1853, 1852, 1851, 1850, 1849, 1848, 1847, 1846, 1845, 1844, 1843, 1842, 1841, 1840, 1839, 1838, 1837, 1836, 1835, 1834, 1833, 1759, 1758, 1757, 1756, 1755, 1754, 1753, 1746, 1464, 1463, 1454, 1438, 1437, 1398, 1397, 1396, 1395, 1394, 1393, 1392, 1384, 1378, 1377, 1376, 1278, 1277, 1276, 1275, 1274, 1273, 1272, 1271, 1270, 1269, 1268, 1267, 1266, 1265, 1264, 1263, 1262, 1261, 1260, 1259, 1258, 1257, 1256, 1255, 1254, 1253, 1252, 1251, 1243, 1242, 1233, 1231, 1230, 1229, 1228, 1227, 1226, 1225, 1224, 1215, 1211, 1210, 1209, 1208, 1207, 1206, 1205, 1204, 1203, 1202, 1201, 1200, 1058, 1056, 1053, 1052, 947, 943, 942, 940, 939, 938, 929, 928, 927, 926, 898, 897, 830, 829, 828, 827, 826, 825, 799, 797, 693, 2191, 2190, 2189, 2188, 2187, 2186, 2185, 2184, 2183, 2182, 2181, 2180, 2179, 2178, 2177, 2176, 2175, 2174, 2173, 2172, 2171, 2170, 2169, 2168, 2141, 2140, 2139, 2138, 2137, 2136, 2135, 2134, 2133, 2117, 2114, 2113, 2112, 2111, 2110, 2109, 2108, 2107, 2106, 2105, 2081, 2080, 2079, 2078, 2077, 2054, 2053, 2052, 1832, 1831, 1830, 1801, 1800, 1799, 1798, 1797, 1796, 1795, 1794, 1793, 1792, 1791, 1790, 1789, 1788, 1787, 1786, 1785, 1784, 1783, 1782, 1781, 1780, 1779, 1778, 1768, 1767, 1766, 1765, 1764, 1763, 1762, 1761, 1760, 1752, 1751, 1750, 1749, 1748, 1747, 1453, 1452, 1451, 1450, 1449, 1448, 1447, 1446, 1445, 1444, 1443, 1442, 1441, 1440, 1439, 1391, 1390, 1389, 1388, 1387, 1386, 1385, 1375, 1374, 1373, 1348, 1346, 1344, 1343, 1342, 1341, 1340, 1339, 1338, 1279, 1250, 1249, 1248, 1247, 1246, 1245, 1244, 1241, 1240, 1239, 1238, 1237, 1236, 1235, 1234, 1232, 1223, 1216, 1199, 1198, 1197, 1196, 1195, 1194, 1193, 1192, 1191, 1190, 1189, 1188, 1187, 1186, 1180, 1179, 1178, 1177, 1176, 1175, 1174, 1173, 1172, 1171, 1170, 1157, 1156, 1155, 1152, 1140, 1135, 1134, 1133, 1132, 1131, 1130, 1126, 1100, 1099, 1098, 1097, 1096, 1095, 1060, 1059, 1057, 1054, 1051, 1049, 1048, 948, 946, 945, 944, 941, 931, 930, 925, 902, 899, 896, 833, 831, 824, 821, 819, 815, 814, 813, 812, 804, 803, 802, 801, 800, 798, 796, 795, 794, 793, 786, 785, 704, 703, 702, 689, 658, 656, 655, 654, 2195, 2194, 2193, 2192, 1829, 1828, 1827, 1826, 1825, 1824, 1823, 1822, 1821, 1820, 1819, 1818, 1817, 1816, 1815, 1814, 1813, 1812, 1811, 1810, 1809, 1808, 1807, 1806, 1805, 1804, 1803, 1802, 1777, 1776, 1775, 1774, 1773, 1772, 1771, 1770, 1769, 1372, 1371, 1370, 1369, 1368, 1367, 1366, 1365, 1364, 1363, 1362, 1361, 1360, 1359, 1358, 1357, 1356, 1351, 1350, 1349, 1347, 1345, 1337, 1336, 1335, 1334, 1333, 1332, 1331, 1330, 1329, 1328, 1327, 1326, 1325, 1324, 1323, 1222, 1221, 1220, 1219, 1218, 1217, 1185, 1184, 1183, 1182, 1181, 1169, 1168, 1167, 1166, 1165, 1164, 1163, 1162, 1161, 1160, 1159, 1158, 1154, 1153, 1151, 1149, 1144, 1143, 1142, 1141, 1139, 1138, 1137, 1136, 1129, 1128, 1127, 1125, 1124, 1123, 1122, 1121, 1120, 1102, 1101, 1089, 1088, 1087, 1086, 1078, 1077, 1076, 1061, 1055, 1050, 1045, 1044, 1043, 954, 953, 952, 949, 924, 923, 922, 921, 920, 919, 918, 917, 915, 914, 903, 901, 900, 895, 894, 832, 820, 818, 816, 811, 805, 792, 791, 790, 788, 787, 784, 780, 779, 778, 753, 705, 691, 690, 688, 681, 680, 679, 678, 657, 407, 386, 1355, 1322, 1321, 1320, 1319, 1318, 1317, 1316, 1294, 1293, 1292, 1291, 1290, 1289, 1288, 1287, 1286, 1285, 1284, 1283, 1282, 1281, 1280, 1150, 1148, 1146, 1145, 1119, 1118, 1117, 1112, 1109, 1107, 1106, 1105, 1104, 1103, 1094, 1093, 1090, 1085, 1084, 1083, 1081, 1080, 1079, 1075, 1074, 1067, 1066, 1065, 1064, 1063, 1062, 1047, 1046, 1042, 1041, 1040, 974, 973, 972, 971, 970, 969, 962, 951, 950, 916, 913, 912, 871, 868, 867, 846, 845, 844, 842, 841, 840, 839, 838, 837, 836, 835, 834, 823, 822, 817, 809, 808, 807, 806, 789, 783, 782, 781, 752, 707, 706, 684, 683, 682, 653, 652, 388, 383, 382, 2234, 2233, 2232, 2231, 2230, 2229, 2228, 2227, 2226, 2225, 2224, 2223, 2200, 2199, 2198, 2197, 2196, 1315, 1314, 1313, 1312, 1295, 1147, 1116, 1115, 1114, 1113, 1111, 1110, 1108, 1092, 1091, 1082, 1073, 1072, 1071, 1069, 1068, 1038, 1037, 1036, 983, 978, 977, 976, 975, 968, 967, 966, 965, 964, 963, 961, 960, 959, 958, 955, 911, 893, 892, 891, 890, 889, 879, 878, 877, 876, 875, 874, 873, 872, 870, 869, 866, 861, 848, 847, 843, 810, 777, 754, 751, 750, 749, 748, 747, 710, 708, 687, 686, 685, 651, 644, 576, 399, 387, 385, 2245, 2244, 2243, 2242, 2241, 2240, 2239, 2238, 2237, 2236, 2235, 2222, 2221, 2220, 2219, 2218, 2217, 2216, 2215, 2214, 2213, 2212, 2211, 2210, 2209, 2208, 2207, 2206, 2205, 2204, 2203, 2202, 2201, 1352, 1311, 1310, 1309, 1308, 1307, 1306, 1305, 1304, 1303, 1302, 1301, 1298, 1297, 1296, 1070, 1039, 1035, 1034, 1030, 985, 984, 982, 981, 980, 979, 957, 956, 910, 907, 888, 887, 886, 885, 884, 883, 882, 881, 880, 865, 864, 862, 860, 859, 858, 857, 856, 855, 854, 853, 852, 851, 850, 849, 776, 775, 774, 773, 762, 761, 760, 758, 757, 756, 755, 737, 736, 729, 728, 727, 723, 722, 721, 720, 719, 718, 717, 711, 709, 526, 408, 406, 400, 398, 397, 396, 384, 2697, 2696, 2247, 2246, 1300, 1299, 1033, 1031, 1026, 1025, 1015, 991, 990, 989, 988, 987, 986, 909, 908, 906, 904, 863, 772, 766, 764, 763, 759, 746, 745, 744, 743, 742, 741, 740, 739, 738, 735, 734, 733, 732, 731, 730, 726, 725, 724, 716, 715, 714, 713, 712, 650, 649, 646, 645, 577, 405, 404, 402, 395, 394, 381, 2699, 2698, 2695, 2694, 2693, 2692, 2691, 2690, 2689, 2688, 2687, 2686, 2671, 2670, 2669, 2668, 2667, 2666, 2665, 2664, 2663, 2662, 2661, 2660, 2659, 2658, 2657, 2656, 2655, 2654, 2653, 2652, 2651, 2650, 2649, 2648, 2647, 2646, 2645, 2644, 2643, 2642, 2641, 2640, 2639, 2638, 2637, 2636, 2635, 2634, 2633, 2632, 2631, 2630, 2629, 2628, 2627, 2267, 2266, 2265, 2264, 2263, 2262, 2261, 2260, 2259, 2258, 2257, 2256, 2255, 2254, 2253, 2252, 2251, 2250, 2249, 2248, 1353, 1032, 1028, 1027, 1024, 1023, 1022, 1021, 1020, 1019, 1018, 1017, 1016, 1014, 1013, 1012, 1011, 1010, 1009, 1008, 1007, 1001, 1000, 999, 998, 997, 996, 995, 994, 993, 992, 905, 771, 765, 648, 647, 581, 579, 575, 556, 555, 527, 523, 522, 412, 401, 393, 392, 390, 389, 2703, 2700, 2685, 2684, 2683, 2682, 2681, 2680, 2679, 2678, 2677, 2676, 2675, 2674, 2673, 2672, 2626, 2471, 2470, 2469, 2468, 2467, 2466, 2465, 2464, 2463, 2462, 2461, 2460, 2459, 2458, 2457, 2456, 2455, 2454, 2453, 2452, 2451, 2450, 2449, 2448, 2447, 2446, 2445, 2444, 2443, 2442, 2441, 2440, 2439, 2438, 2437, 2436, 2435, 2434, 2433, 2432, 2431, 2430, 2429, 2428, 2427, 2426, 2425, 2424, 2423, 2422, 2421, 2420, 2419, 2418, 2417, 2416, 2415, 2414, 2413, 2412, 2411, 2410, 2409, 2408, 2407, 2406, 2405, 2404, 2403, 2402, 2401, 2400, 2399, 2398, 2397, 2396, 2395, 2394, 2393, 2392, 2391, 2390, 2389, 2388, 2387, 2386, 2385, 2384, 2383, 2382, 2381, 2380, 2379, 2378, 2377, 2376, 2375, 2374, 2373, 2372, 2371, 2291, 2290, 2289, 2288, 2287, 2286, 2285, 2284, 2283, 2282, 2281, 2280, 2279, 2278, 2277, 2276, 2275, 2274, 2273, 2272, 2271, 2270, 2269, 2268, 1354, 1029, 1006, 1005, 1004, 1003, 1002, 770, 769, 768, 767, 643, 580, 578, 567, 557, 533, 525, 524, 521, 417, 411, 403, 391, 380, 2709, 2705, 2704, 2702, 2701, 2625, 2624, 2623, 2622, 2621, 2620, 2619, 2618, 2617, 2616, 2615, 2614, 2613, 2612, 2611, 2610, 2609, 2608, 2607, 2606, 2605, 2604, 2603, 2602, 2601, 2600, 2599, 2598, 2597, 2596, 2595, 2594, 2593, 2592, 2591, 2590, 2589, 2588, 2587, 2586, 2585, 2584, 2583, 2582, 2581, 2580, 2579, 2578, 2577, 2576, 2575, 2574, 2573, 2572, 2571, 2570, 2569, 2568, 2567, 2566, 2565, 2564, 2563, 2562, 2561, 2560, 2559, 2558, 2557, 2556, 2555, 2554, 2553, 2552, 2551, 2550, 2549, 2548, 2547, 2546, 2545, 2544, 2543, 2542, 2541, 2540, 2539, 2538, 2537, 2536, 2535, 2534, 2533, 2532, 2531, 2530, 2529, 2528, 2527, 2526, 2525, 2524, 2523, 2522, 2521, 2520, 2519, 2518, 2517, 2516, 2515, 2514, 2513, 2512, 2511, 2510, 2509, 2508, 2507, 2506, 2505, 2504, 2503, 2502, 2501, 2500, 2499, 2498, 2497, 2496, 2495, 2494, 2493, 2492, 2491, 2490, 2489, 2488, 2487, 2486, 2485, 2484, 2483, 2482, 2481, 2480, 2479, 2478, 2477, 2476, 2475, 2474, 2473, 2472, 2370, 2369, 2368, 2367, 2366, 2365, 2364, 2363, 2362, 2361, 2360, 2359, 2358, 2357, 2356, 2355, 2354, 2353, 2352, 2351, 2350, 2349, 2348, 2347, 2346, 2345, 2344, 2343, 2342, 2341, 2340, 2339, 2338, 2337, 2336, 2335, 642, 582, 574, 573, 572, 569, 568, 563, 562, 554, 553, 552, 541, 535, 531, 530, 529, 528, 414, 410, 409, 2708, 2706, 2334, 2333, 2332, 2331, 2330, 2329, 2328, 2327, 2326, 2325, 2324, 2323, 2322, 2321, 2320, 2319, 2318, 2317, 2316, 2315, 2314, 2313, 2312, 2311, 2310, 2309, 2308, 2307, 2306, 2305, 2304, 2303, 2302, 2301, 2300, 2299, 2298, 2297, 2296, 2295, 2294, 2293, 2292, 641, 605, 604, 571, 570, 566, 565, 564, 561, 560, 559, 558, 539, 536, 534, 532, 379, 2707, 640, 639, 606, 587, 584, 583, 551, 545, 538, 537, 520, 418, 416, 413, 314, 301]</t>
  </si>
  <si>
    <t>348 16 4</t>
  </si>
  <si>
    <t>400 16 4</t>
  </si>
  <si>
    <t>351 14 4</t>
  </si>
  <si>
    <t>There are 131 models</t>
  </si>
  <si>
    <t>344 16 4</t>
  </si>
  <si>
    <t>There are 139 models</t>
  </si>
  <si>
    <t>[120, 179, 178, 82, 43, 102, 99, 96, 85, 79, 180, 170, 169, 119, 100, 98, 97, 74, 67, 41, 32, 177, 132, 112, 87, 76, 55, 48, 240, 160, 136, 134, 101, 65, 54, 176, 175, 133, 117, 95, 69, 66, 61, 37, 36, 34, 171, 165, 162, 140, 139, 135, 131, 94, 84, 83, 78, 68, 60, 53, 163, 159, 137, 129, 118, 86, 71, 52, 40, 33, 239, 233, 231, 161, 116, 113, 81, 80, 57, 50, 49, 27, 167, 164, 156, 142, 130, 127, 114, 75, 72, 64, 44, 25, 24, 232, 174, 168, 138, 111, 109, 90, 77, 51, 237, 236, 234, 166, 128, 108, 89, 73, 56, 39, 38, 30, 238, 235, 226, 224, 223, 173, 172, 158, 143, 115, 110, 63, 59, 29, 26, 22, 229, 227, 121, 88, 70, 42, 23]</t>
  </si>
  <si>
    <t>[658, 657, 650, 649, 656, 654, 653, 651, 648, 643, 640, 639, 660, 659, 655, 652, 645, 644, 641, 635, 634, 647, 646, 642, 638, 636, 637, 633, 631, 626, 661, 630, 628, 667, 665, 664, 663, 632, 666, 662, 629, 627, 673, 669, 668, 676, 674, 670, 677, 675, 671, 625, 686, 680, 678, 672, 624, 623, 622, 688, 621, 687, 679, 620, 616, 689, 685, 682, 681, 617]</t>
  </si>
  <si>
    <t>Max window-size:448</t>
  </si>
  <si>
    <t>130 14 4</t>
  </si>
  <si>
    <t>150 16 4</t>
  </si>
  <si>
    <t>339 16 4</t>
  </si>
  <si>
    <t>There are 348 models</t>
  </si>
  <si>
    <t>360 16 4</t>
  </si>
  <si>
    <t>There are 340 models</t>
  </si>
  <si>
    <t>There are 415 models</t>
  </si>
  <si>
    <t>[448, 447, 446, 445, 444, 443, 442, 441, 440, 439, 438, 437, 436, 435, 434, 433, 432, 431, 430, 429, 428, 427, 426, 425, 424, 423, 422, 421, 420, 419, 418, 417, 416, 415, 414, 413, 412, 411, 410, 409, 408, 407, 406, 405, 404, 403, 402, 401, 400, 399, 398, 397, 396, 395, 394, 393, 392, 391, 390, 389, 388, 387, 386, 385, 384, 383, 382, 331, 330, 329, 129, 128, 127, 126, 125, 124, 123, 122, 121, 120, 119, 118, 117, 116, 115, 114, 113, 112, 111, 100, 99, 98, 97, 96, 95, 94, 93, 92, 91, 90, 89, 88, 87, 86, 85, 84, 83, 82, 81, 67, 66, 65, 64, 63, 62, 61, 60, 59, 58, 57, 50, 45, 44, 43, 42, 41, 40, 39, 35, 34, 33, 32, 31, 30, 29, 28, 27, 26, 25, 23, 22, 21, 20, 18, 17, 381, 380, 379, 378, 377, 376, 375, 374, 373, 372, 371, 370, 369, 368, 367, 366, 365, 364, 363, 362, 361, 360, 359, 358, 357, 356, 355, 354, 353, 352, 351, 350, 349, 348, 347, 346, 345, 344, 343, 342, 338, 337, 335, 334, 333, 332, 327, 245, 244, 243, 242, 241, 240, 239, 238, 237, 236, 235, 234, 233, 232, 231, 230, 229, 228, 227, 226, 225, 224, 223, 222, 221, 220, 219, 218, 217, 216, 215, 214, 213, 212, 211, 210, 209, 208, 207, 206, 205, 204, 203, 202, 201, 200, 199, 198, 197, 196, 195, 194, 193, 192, 191, 190, 189, 188, 187, 186, 185, 184, 183, 182, 181, 180, 179, 178, 177, 176, 175, 174, 173, 172, 171, 170, 169, 168, 167, 161, 160, 159, 158, 157, 156, 155, 154, 153, 152, 151, 150, 149, 148, 147, 146, 145, 144, 143, 142, 141, 140, 139, 138, 137, 136, 135, 134, 133, 132, 131, 130, 110, 109, 108, 107, 106, 105, 104, 103, 102, 101, 80, 79, 78, 77, 76, 75, 74, 73, 72, 71, 70, 69, 68, 56, 55, 54, 53, 52, 51, 49, 48, 47, 46, 38, 37, 36, 24, 14, 341, 340, 339, 336, 328, 326, 300, 299, 298, 297, 296, 295, 294, 293, 292, 291, 290, 289, 288, 287, 286, 285, 284, 283, 282, 281, 280, 279, 278, 277, 276, 275, 274, 273, 272, 271, 270, 269, 268, 267, 266, 265, 264, 263, 262, 261, 260, 259, 258, 257, 256, 255, 254, 253, 252, 251, 250, 249, 248, 247, 246, 166, 165, 164, 163, 162, 19, 16, 15, 325, 313, 311, 307, 306]</t>
  </si>
  <si>
    <t>There are 384 models</t>
  </si>
  <si>
    <t>[448, 447, 446, 445, 444, 443, 442, 441, 440, 439, 438, 437, 436, 435, 434, 433, 432, 431, 430, 429, 428, 427, 426, 425, 424, 423, 422, 421, 420, 419, 418, 417, 416, 415, 414, 413, 412, 411, 410, 409, 408, 407, 406, 405, 404, 403, 402, 401, 400, 399, 398, 397, 396, 395, 394, 393, 392, 391, 390, 389, 388, 387, 386, 385, 384, 383, 382, 381, 380, 345, 344, 343, 342, 341, 340, 339, 338, 337, 335, 334, 333, 332, 331, 330, 329, 328, 327, 326, 325, 324, 306, 305, 304, 303, 302, 301, 300, 299, 298, 297, 296, 295, 294, 293, 292, 291, 290, 289, 288, 287, 286, 285, 284, 283, 282, 281, 280, 279, 278, 277, 276, 275, 274, 273, 272, 271, 270, 269, 268, 267, 266, 265, 264, 263, 262, 261, 260, 259, 258, 257, 256, 255, 254, 253, 252, 251, 250, 249, 248, 247, 246, 245, 244, 243, 242, 241, 240, 239, 238, 237, 236, 235, 234, 233, 232, 231, 230, 229, 228, 227, 226, 225, 224, 223, 222, 221, 220, 219, 218, 217, 216, 215, 214, 213, 212, 211, 210, 209, 208, 207, 206, 205, 204, 203, 132, 131, 90, 89, 88, 64, 63, 45, 33, 30, 379, 378, 377, 376, 375, 374, 373, 372, 371, 370, 369, 368, 367, 366, 365, 364, 363, 362, 361, 360, 359, 358, 357, 356, 355, 354, 353, 352, 351, 350, 349, 348, 347, 346, 336, 323, 322, 320, 319, 318, 317, 316, 315, 314, 313, 312, 311, 310, 309, 308, 307, 202, 201, 200, 199, 196, 195, 194, 193, 192, 191, 190, 189, 188, 187, 186, 185, 184, 183, 182, 181, 133, 130, 129, 128, 127, 126, 113, 112, 111, 110, 109, 107, 87, 86, 85, 84, 74, 65, 62, 61, 60, 59, 46, 44, 321, 198, 197, 180, 179, 178, 177, 176, 175, 174, 173, 172, 171, 170, 169, 168, 167, 166, 165, 164, 163, 162, 161, 160, 159, 158, 157, 156, 155, 154, 153, 152, 151, 150, 149, 148, 147, 146, 145, 144, 143, 142, 141, 140, 139, 138, 137, 136, 135, 134, 125, 124, 123, 122, 121, 120, 119, 118, 117, 116, 115, 114, 108, 106, 100, 99, 98, 92, 91, 83, 82, 81, 75, 73, 71, 70, 69, 68, 67, 66, 58, 48, 47, 43, 39]</t>
  </si>
  <si>
    <t>17 10 4</t>
  </si>
  <si>
    <t>34 16 4</t>
  </si>
  <si>
    <t>11 10 4</t>
  </si>
  <si>
    <t>[12, 31, 21, 14]</t>
  </si>
  <si>
    <t>[13]</t>
  </si>
  <si>
    <t>49 10 4</t>
  </si>
  <si>
    <t>There are 32 models</t>
  </si>
  <si>
    <t>52 14 4</t>
  </si>
  <si>
    <t>[23, 80, 35, 22, 34, 79, 37, 24, 66, 36, 33, 78, 76, 65, 62, 61, 32, 77, 74, 73, 72, 71, 52, 31, 21, 70, 69, 68, 60, 59, 55, 53]</t>
  </si>
  <si>
    <t>[40, 53, 80, 52, 58, 54, 21, 79, 56, 55, 23, 61, 35, 22, 59, 57, 51, 38, 74, 73, 72, 70, 69, 66, 60, 39, 37, 32, 30, 24, 78, 77, 76, 75, 71, 62, 33, 68, 36, 34, 31]</t>
  </si>
  <si>
    <t>24 12 4</t>
  </si>
  <si>
    <t>30 8 4</t>
  </si>
  <si>
    <t>[62, 58, 57, 26, 59, 63, 61, 28, 66, 56, 27, 25, 60, 22, 19, 17, 12]</t>
  </si>
  <si>
    <t>[43, 44, 46, 52, 45, 42]</t>
  </si>
  <si>
    <t>41 8 4</t>
  </si>
  <si>
    <t>41 10 4</t>
  </si>
  <si>
    <t>12 8 4</t>
  </si>
  <si>
    <t>11 8 4</t>
  </si>
  <si>
    <t>[42, 78]</t>
  </si>
  <si>
    <t>[100, 78, 47, 43, 34]</t>
  </si>
  <si>
    <t>10 10 4</t>
  </si>
  <si>
    <t>40 12 4</t>
  </si>
  <si>
    <t>21 8 4</t>
  </si>
  <si>
    <t>There are 73 models</t>
  </si>
  <si>
    <t>[60, 85, 43, 84, 71, 45, 83, 76, 67, 61, 57, 39, 73, 66, 44, 24, 22, 74, 70, 62, 25, 17, 89, 81, 63, 51, 50, 41, 29, 59, 56, 36, 75, 72, 69, 13, 116, 91, 90, 88, 86, 82, 80, 58, 47, 42, 27, 113, 106, 98, 97, 79, 53, 52, 37, 103, 99, 96, 78, 46, 32, 21, 20, 16, 126, 125, 114, 68, 65, 55, 49, 40, 19]</t>
  </si>
  <si>
    <t>There are 97 models</t>
  </si>
  <si>
    <t>[74, 93, 49, 113, 96, 94, 73, 71, 66, 61, 60, 58, 98, 115, 114, 99, 70, 63, 53, 44, 118, 101, 97, 80, 78, 76, 75, 65, 57, 45, 117, 116, 100, 95, 86, 85, 84, 77, 72, 62, 59, 52, 120, 106, 83, 82, 67, 50, 136, 126, 122, 121, 89, 81, 79, 56, 103, 102, 91, 68, 54, 148, 146, 108, 104, 90, 87, 69, 64, 43, 135, 134, 124, 112, 105, 48, 147, 137, 125, 119, 111, 110, 51, 128, 123, 88, 144, 143, 139, 138, 132, 127, 92, 55, 40, 158, 133]</t>
  </si>
  <si>
    <t>140 16 4</t>
  </si>
  <si>
    <t>32 14 4</t>
  </si>
  <si>
    <t>32 16 4</t>
  </si>
  <si>
    <t>[20, 21, 27, 26, 24, 19, 23, 35, 29, 28, 22, 33, 13, 31, 40, 34, 32, 25]</t>
  </si>
  <si>
    <t>[6, 19, 18, 9, 12, 30, 32, 5]</t>
  </si>
  <si>
    <t>162 10 4</t>
  </si>
  <si>
    <t>[33, 31, 16]</t>
  </si>
  <si>
    <t>[20, 12, 11]</t>
  </si>
  <si>
    <t>120 8 4</t>
  </si>
  <si>
    <t>192 8 4</t>
  </si>
  <si>
    <t>There are 256 models</t>
  </si>
  <si>
    <t>There are 263 models</t>
  </si>
  <si>
    <t>There are 110 models</t>
  </si>
  <si>
    <t>[473, 472, 471, 470, 469, 494, 495, 493, 492, 477, 475, 474, 491, 483, 482, 481, 480, 478, 476, 468, 467, 464, 486, 485, 484, 479, 455, 454, 497, 496, 488, 487, 466, 465, 457, 456, 453, 452, 451, 437, 502, 500, 498, 490, 489, 463, 448, 439, 438, 503, 501, 462, 461, 460, 459, 450, 436, 435, 427, 425, 424, 422, 421, 504, 499, 458, 449, 447, 446, 434, 432, 431, 426, 423, 420, 419, 418, 507, 505, 440, 433, 430, 429, 428, 506, 445, 444, 443, 441, 509, 442, 417, 508, 510, 416, 415, 414, 511, 413, 412, 411, 409, 408, 407, 406, 410, 405, 404, 512, 403]</t>
  </si>
  <si>
    <t>There are 162 models</t>
  </si>
  <si>
    <t>[472, 471, 470, 473, 469, 468, 494, 474, 464, 495, 493, 492, 481, 477, 476, 475, 467, 466, 465, 482, 480, 479, 478, 463, 452, 451, 448, 425, 491, 483, 455, 454, 453, 447, 426, 424, 423, 497, 496, 489, 488, 487, 486, 485, 484, 460, 456, 450, 449, 446, 438, 427, 422, 421, 502, 500, 498, 490, 462, 461, 459, 457, 437, 428, 503, 501, 458, 442, 440, 439, 432, 431, 430, 429, 420, 504, 499, 445, 444, 443, 441, 436, 433, 419, 418, 417, 507, 505, 435, 434, 416, 415, 414, 413, 412, 506, 411, 170, 166, 165, 164, 509, 168, 167, 508, 409, 247, 244, 510, 410, 246, 242, 241, 240, 209, 207, 408, 245, 239, 208, 169, 163, 407, 404, 243, 206, 406, 405, 402, 401, 384, 210, 162, 511, 403, 400, 399, 397, 396, 395, 394, 383, 238, 161, 398, 392, 391, 386, 385, 380, 250, 248, 390, 388, 381, 249, 235, 217, 205, 202, 201, 126]</t>
  </si>
  <si>
    <t>114 14 4</t>
  </si>
  <si>
    <t>114 12 4</t>
  </si>
  <si>
    <t>39 8 4</t>
  </si>
  <si>
    <t>46 8 4</t>
  </si>
  <si>
    <t>There are 71 models</t>
  </si>
  <si>
    <t>[51, 67, 46, 57, 31, 52, 68, 63, 56, 49, 66, 40, 70, 65, 69, 60, 58, 47, 43, 62, 59, 50, 37, 71, 33]</t>
  </si>
  <si>
    <t>[71, 52, 73, 63, 57, 17, 72, 67, 51, 143, 60, 93, 64, 70, 44, 95, 23, 119, 68, 47, 46, 50, 29, 16, 129, 102, 87, 69, 65, 53, 45, 21, 15, 139, 132, 115, 110, 85, 58, 19]</t>
  </si>
  <si>
    <t>Max window-size:235</t>
  </si>
  <si>
    <t>66 12 4</t>
  </si>
  <si>
    <t>73 16 4</t>
  </si>
  <si>
    <t>There are 197 models</t>
  </si>
  <si>
    <t>53 16 4</t>
  </si>
  <si>
    <t>There are 196 models</t>
  </si>
  <si>
    <t>There are 212 models</t>
  </si>
  <si>
    <t>[67, 66, 65, 45, 97, 46, 28, 105, 99, 98, 68, 48, 106, 104, 100, 103, 102, 101, 69, 64, 63, 36, 94, 92, 91, 70, 43, 113, 108, 107, 95, 93, 76, 72, 58, 18, 165, 164, 163, 162, 161, 160, 159, 158, 157, 156, 155, 152, 151, 150, 149, 148, 147, 146, 145, 144, 143, 96, 75, 73, 71, 57, 44, 35, 25, 178, 171, 170, 169, 168, 167, 166, 154, 153, 142, 141, 140, 115, 114, 111, 110, 109, 90, 88, 87, 86, 85, 81, 80, 74, 62, 61, 59, 56, 42, 37, 27, 20, 180, 179, 177, 176, 175, 174, 173, 172, 139, 138, 137, 133, 132, 131, 130, 117, 116, 112, 84, 83, 82, 77, 60, 49, 47, 32, 23, 22, 19, 16, 233, 232, 210, 209, 208, 207, 136, 135, 134, 89, 79, 78, 55, 34, 29, 24, 21, 235, 234, 206, 205, 194, 193, 192, 191, 190, 189, 186, 185, 181, 129, 128, 54, 231, 230, 220, 211, 204, 203, 202, 188, 187, 184, 183, 182, 31, 30, 229, 228, 226, 222, 221, 212, 201, 200, 199, 198, 197, 195, 127, 126, 125, 124, 123, 122, 121, 120, 119, 118, 33, 227, 225, 224, 223, 219, 218, 213, 196, 217, 216, 215, 214, 26, 17]</t>
  </si>
  <si>
    <t>There are 182 models</t>
  </si>
  <si>
    <t>[103, 102, 99, 174, 173, 172, 171, 170, 169, 105, 101, 100, 98, 177, 176, 175, 168, 167, 165, 164, 163, 162, 161, 160, 159, 158, 145, 144, 143, 142, 109, 108, 107, 104, 97, 96, 48, 178, 166, 157, 156, 155, 151, 150, 148, 147, 146, 141, 140, 139, 138, 137, 136, 135, 134, 133, 112, 111, 110, 106, 90, 180, 154, 153, 152, 149, 132, 131, 130, 95, 94, 91, 64, 63, 192, 179, 129, 124, 114, 89, 88, 62, 233, 232, 210, 209, 208, 207, 206, 193, 191, 186, 185, 184, 183, 182, 181, 128, 127, 126, 125, 123, 117, 116, 113, 93, 92, 84, 80, 79, 72, 71, 70, 65, 235, 234, 231, 205, 204, 194, 190, 189, 188, 187, 122, 121, 115, 87, 85, 83, 82, 81, 67, 230, 203, 202, 201, 200, 199, 198, 197, 196, 195, 120, 119, 118, 86, 69, 68, 66, 61, 60, 59, 229, 228, 227, 225, 220, 211, 226, 224, 223, 222, 221, 212, 219, 218, 213, 43, 217, 216, 215, 214, 50, 49, 20, 73, 36, 35, 28, 30, 24]</t>
  </si>
  <si>
    <t>Max window-size:945</t>
  </si>
  <si>
    <t>790 8 4</t>
  </si>
  <si>
    <t>790 10 4</t>
  </si>
  <si>
    <t>811 8 4</t>
  </si>
  <si>
    <t>There are 431 models</t>
  </si>
  <si>
    <t>789 10 4</t>
  </si>
  <si>
    <t>There are 476 models</t>
  </si>
  <si>
    <t>There are 184 models</t>
  </si>
  <si>
    <t>[937, 936, 935, 934, 932, 933, 931, 930, 929, 928, 927, 926, 925, 924, 923, 921, 938, 922, 944, 943, 940, 939, 920, 919, 945, 942, 918, 941, 917, 916, 915, 914, 913, 904, 903, 908, 906, 905, 902, 901, 900, 889, 912, 907, 897, 896, 895, 894, 893, 892, 891, 890, 911, 910, 909, 899, 898, 888, 887, 886, 885, 884, 883, 882, 881, 880, 879, 878, 877, 876, 875, 874, 873, 872, 871, 870, 869, 868, 865, 867, 866, 864, 863, 856, 862, 861, 860, 859, 858, 857, 855, 854, 853, 852, 851, 850, 849, 848, 847, 846, 840, 839, 836, 845, 844, 843, 842, 841, 837, 838, 835, 834, 827, 826, 833, 832, 831, 830, 828, 825, 824, 821, 829, 820, 819, 823, 822, 818, 817, 816, 815, 814, 812, 811, 810, 807, 806, 813, 809, 805, 804, 808, 803, 802, 801, 799, 798, 794, 800, 797, 796, 795, 793, 792, 791, 790, 789, 788, 787, 785, 786, 784, 783, 782, 781, 780, 779, 778, 777, 776, 775, 774, 773, 772, 771, 770, 769, 768, 767, 766, 765, 764, 763, 762]</t>
  </si>
  <si>
    <t>There are 220 models</t>
  </si>
  <si>
    <t>[937, 936, 935, 934, 932, 931, 929, 933, 930, 928, 927, 926, 925, 924, 923, 921, 920, 938, 922, 919, 944, 943, 940, 939, 945, 942, 918, 941, 917, 916, 915, 914, 913, 903, 902, 890, 889, 912, 908, 906, 905, 904, 901, 900, 899, 898, 897, 896, 895, 894, 893, 892, 891, 909, 907, 888, 887, 886, 885, 884, 911, 910, 883, 882, 881, 880, 879, 878, 877, 876, 875, 874, 873, 872, 871, 870, 869, 868, 867, 866, 865, 864, 863, 862, 861, 860, 857, 856, 855, 854, 853, 851, 850, 847, 859, 858, 852, 849, 848, 846, 845, 844, 843, 842, 841, 840, 839, 838, 837, 836, 835, 834, 833, 823, 822, 832, 831, 825, 824, 821, 830, 827, 826, 829, 828, 820, 819, 818, 817, 816, 808, 806, 815, 814, 811, 810, 809, 807, 805, 813, 812, 804, 800, 799, 798, 797, 796, 803, 802, 801, 795, 794, 793, 792, 791, 790, 789, 788, 787, 782, 786, 785, 784, 783, 781, 780, 779, 775, 773, 770, 778, 777, 776, 774, 769, 768, 767, 772, 771, 766, 765, 764, 763, 762, 761, 466, 463, 760, 758, 757, 754, 753, 465, 462, 759, 756, 755, 468, 464, 469, 467, 460, 457, 455, 454, 738, 735, 734, 733, 461, 458, 456, 453, 449, 752, 740, 739, 737, 736, 470]</t>
  </si>
  <si>
    <t>Max window-size:234</t>
  </si>
  <si>
    <t>80 16 4</t>
  </si>
  <si>
    <t>178 16 4</t>
  </si>
  <si>
    <t>There are 181 models</t>
  </si>
  <si>
    <t>158 16 4</t>
  </si>
  <si>
    <t>There are 174 models</t>
  </si>
  <si>
    <t>There are 226 models</t>
  </si>
  <si>
    <t>[234, 233, 232, 231, 230, 229, 228, 227, 226, 225, 224, 223, 222, 221, 220, 219, 218, 217, 216, 215, 214, 213, 212, 211, 210, 209, 208, 207, 206, 205, 204, 203, 202, 201, 200, 199, 198, 197, 196, 195, 194, 193, 192, 191, 190, 189, 188, 187, 186, 185, 184, 183, 182, 181, 180, 179, 178, 177, 176, 175, 174, 173, 172, 171, 170, 117, 116, 115, 114, 113, 112, 111, 110, 109, 108, 107, 96, 95, 94, 93, 74, 73, 72, 71, 70, 69, 68, 67, 66, 65, 64, 63, 62, 61, 60, 59, 58, 57, 56, 55, 54, 53, 52, 51, 46, 45, 44, 43, 42, 41, 40, 39, 34, 33, 32, 31, 29, 27, 26, 25, 24, 23, 21, 20, 19, 15, 13, 12, 11, 169, 106, 105, 104, 103, 102, 101, 100, 99, 98, 97, 92, 91, 90, 89, 88, 87, 86, 85, 84, 77, 76, 75, 50, 49, 48, 47, 38, 37, 36, 35, 30, 28, 22, 18, 17, 16, 14, 168, 167, 166, 164, 163, 162, 161, 160, 159, 158, 157, 156, 155, 154, 153, 152, 151, 150, 149, 148, 147, 146, 145, 144, 143, 142, 141, 140, 139, 138, 137, 136, 135, 134, 133, 132, 131, 130, 129, 128, 127, 126, 125, 124, 123, 122, 121, 120, 119, 118, 83, 82, 81, 80, 79, 78, 10, 9, 8]</t>
  </si>
  <si>
    <t>There are 164 models</t>
  </si>
  <si>
    <t>[234, 233, 232, 231, 230, 229, 228, 227, 226, 225, 224, 223, 222, 221, 220, 219, 218, 217, 216, 215, 214, 213, 212, 211, 210, 209, 208, 207, 206, 205, 204, 203, 202, 201, 200, 199, 198, 197, 196, 195, 194, 193, 192, 191, 190, 189, 188, 187, 186, 185, 184, 183, 182, 181, 180, 179, 178, 177, 176, 175, 115, 114, 113, 112, 111, 110, 109, 108, 107, 106, 105, 104, 103, 98, 97, 96, 95, 94, 33, 20, 16, 15, 174, 173, 172, 171, 170, 169, 129, 128, 127, 126, 125, 124, 123, 122, 121, 120, 119, 118, 117, 116, 102, 101, 100, 99, 93, 54, 37, 36, 35, 31, 28, 26, 18, 168, 167, 166, 165, 164, 163, 162, 161, 160, 159, 158, 157, 155, 154, 153, 152, 151, 150, 149, 148, 146, 145, 144, 143, 142, 141, 140, 139, 138, 137, 136, 135, 134, 133, 132, 131, 92, 91, 90, 55, 51, 41, 32, 29, 25, 24, 22, 21, 11]</t>
  </si>
  <si>
    <t>Max window-size:270</t>
  </si>
  <si>
    <t>205 10 4</t>
  </si>
  <si>
    <t>130 8 4</t>
  </si>
  <si>
    <t>218 8 4</t>
  </si>
  <si>
    <t>106 8 4</t>
  </si>
  <si>
    <t>[243, 252, 255, 254, 250, 242, 258, 256, 253, 251, 249, 247, 259, 257, 248, 246, 245, 244, 241, 260, 265, 240, 239, 222, 266, 264, 262, 261, 238, 226, 223, 221, 220, 263, 225, 224]</t>
  </si>
  <si>
    <t>[252, 255, 250, 242, 241, 240, 254, 253, 251, 249, 248, 247, 246, 245, 244, 243, 239, 259, 258, 257, 256, 223, 222, 221, 238, 229, 224, 265, 260, 228, 227, 226, 225, 220, 266, 264, 262, 261, 237, 236, 231, 230, 263, 235, 232, 268, 267, 234, 219]</t>
  </si>
  <si>
    <t>97 8 4</t>
  </si>
  <si>
    <t>118 8 4</t>
  </si>
  <si>
    <t>61 8 4</t>
  </si>
  <si>
    <t>[292, 291, 237, 293, 236, 81, 73, 71, 62, 51, 49]</t>
  </si>
  <si>
    <t>[180, 128, 41, 139, 112, 97, 96, 56]</t>
  </si>
  <si>
    <t>155 12 4</t>
  </si>
  <si>
    <t>155 10 4</t>
  </si>
  <si>
    <t>123 8 4</t>
  </si>
  <si>
    <t>56 8 4</t>
  </si>
  <si>
    <t>[314, 292, 291, 336, 335, 308, 289, 313, 312, 311, 310, 307, 306, 293, 290, 288, 51]</t>
  </si>
  <si>
    <t>[90, 56, 289, 288, 287, 180, 36, 286, 189, 188, 187, 128, 117, 112, 101, 100, 47]</t>
  </si>
  <si>
    <t>15,05,2015</t>
  </si>
  <si>
    <t>01,03,1964</t>
  </si>
  <si>
    <t>Max window-size:1092</t>
  </si>
  <si>
    <t>234 10 4</t>
  </si>
  <si>
    <t>202 10 4</t>
  </si>
  <si>
    <t>139 8 4</t>
  </si>
  <si>
    <t>[546, 1092, 989, 988, 987, 986, 985, 982, 981]</t>
  </si>
  <si>
    <t>[544, 543, 546, 545, 542, 541, 1092, 540, 539, 538, 537]</t>
  </si>
  <si>
    <t>Max window-size:1882</t>
  </si>
  <si>
    <t>1214 16 4</t>
  </si>
  <si>
    <t>1558 16 4</t>
  </si>
  <si>
    <t>1443 14 4</t>
  </si>
  <si>
    <t>There are 154 models</t>
  </si>
  <si>
    <t>505 16 4</t>
  </si>
  <si>
    <t>[346, 1796, 1795, 1794, 1793, 1792, 1789, 1788, 1787, 1786, 1704, 1703, 1702, 1701, 1700, 1699, 1698, 1697, 1696, 1695, 1694, 1693, 1692, 1691, 1690, 1689, 1688, 1687, 1686, 1685, 1684, 1683, 1682, 1681, 347]</t>
  </si>
  <si>
    <t>[351, 347, 352, 348]</t>
  </si>
  <si>
    <t>130 6 4</t>
  </si>
  <si>
    <t>115 8 4</t>
  </si>
  <si>
    <t>227 8 4</t>
  </si>
  <si>
    <t>There are 98 models</t>
  </si>
  <si>
    <t>There are 132 models</t>
  </si>
  <si>
    <t>[259, 250, 260, 261, 258, 252, 251, 253, 249, 248, 257, 255, 256, 254, 263, 262, 247, 246, 243, 245, 242, 241, 265, 264, 244, 239, 240, 238, 237, 266, 236, 235, 234, 267]</t>
  </si>
  <si>
    <t>[259, 250, 260, 261, 258, 253, 252, 251, 249, 248, 257, 255, 247, 256, 254, 263, 262, 246, 243, 245, 241, 244, 242, 239, 265, 264, 240, 238, 237, 236, 235, 266, 234, 233, 232, 231, 230, 267, 229]</t>
  </si>
  <si>
    <t>Max window-size:300</t>
  </si>
  <si>
    <t>186 10 4</t>
  </si>
  <si>
    <t>202 12 4</t>
  </si>
  <si>
    <t>116 8 4</t>
  </si>
  <si>
    <t>There are 161 models</t>
  </si>
  <si>
    <t>[103, 206, 204, 203, 202, 199, 192, 191, 127, 110, 101, 208, 207, 205, 201, 200, 198, 194, 190, 125, 123, 109, 108, 102, 260, 259, 258, 257, 247, 234, 197, 196, 195, 193, 188, 271, 263, 262, 261, 256, 255, 248, 246, 245, 236, 235, 233, 232, 209, 189, 107, 272, 270, 269, 268, 267, 266, 265, 264, 254, 253, 252, 251, 250, 249, 237, 231, 230, 229, 228, 212, 211, 187, 186, 182, 128, 122, 105, 244, 243, 242, 241, 240, 239, 238, 227, 226, 223, 221, 220, 219, 214, 213, 210, 185, 180, 126, 276, 225, 224, 222, 218, 217, 216, 215, 181, 178, 177, 124, 112, 104, 275, 274, 273, 184, 183, 179, 162, 133, 129, 121, 111, 106, 287, 282, 281, 280, 277, 163, 286, 176, 171, 167, 161, 159, 130, 118, 288, 285, 284, 283, 279, 278, 169, 168, 166, 165, 158, 157, 155, 154, 116, 115, 81, 173, 164, 160, 156, 152, 134, 114]</t>
  </si>
  <si>
    <t>[102, 105, 101, 106, 113, 112, 103, 111, 104, 110, 107, 191, 190, 114, 109, 189, 188, 128, 115, 108, 192, 187, 185, 129, 125, 205, 196, 195, 127, 204, 194, 193, 186, 184, 183, 166, 138]</t>
  </si>
  <si>
    <t>170 10 4</t>
  </si>
  <si>
    <t>170 12 4</t>
  </si>
  <si>
    <t>148 8 4</t>
  </si>
  <si>
    <t>There are 103 models</t>
  </si>
  <si>
    <t>[108, 115, 118, 117, 116, 111, 107, 106, 119, 114, 113, 110, 105, 104, 127, 103, 101, 124, 102, 131, 128, 120, 112, 109, 130, 126, 125, 290, 289, 286, 285, 284, 283, 282, 277, 276, 275, 274, 272, 281, 280, 273, 271, 270, 255, 253, 136, 123, 122, 288, 287, 279, 278, 269, 267, 266, 265, 254, 252, 135, 133, 129, 121, 291, 268, 264, 256, 132, 292, 263, 258, 257, 251, 250, 249, 248, 247, 227, 226, 225, 222, 221, 137, 134]</t>
  </si>
  <si>
    <t>[107, 106, 104, 108, 105, 115, 114, 112, 111, 103, 116, 113, 117, 109, 110, 102, 81, 118, 82, 78, 130, 129, 125, 101, 128, 124, 121, 79, 139, 123, 119, 87, 126, 120, 77, 140, 138, 134, 131, 122, 80]</t>
  </si>
  <si>
    <t>134 8 4</t>
  </si>
  <si>
    <t>There are 122 models</t>
  </si>
  <si>
    <t>80 8 4</t>
  </si>
  <si>
    <t>[102, 101, 114, 113, 115, 108, 107, 105, 104, 117, 116, 112, 111, 109, 106, 103, 110, 118, 125, 210, 209, 207, 206, 205, 131, 126, 208, 204, 203, 202, 171, 124, 123, 122, 215, 214, 213, 212, 211, 201, 86, 216, 200, 175, 174, 170, 169, 121, 119, 85]</t>
  </si>
  <si>
    <t>[105, 107, 108, 106, 109, 104, 103, 111, 112, 102, 126, 123, 120, 119, 113, 101, 131, 130, 121, 115, 110, 143, 127, 125, 124, 122, 117, 144, 118, 142, 141, 135, 132, 129, 128, 114]</t>
  </si>
  <si>
    <t>Max window-size:315</t>
  </si>
  <si>
    <t>197 6 4</t>
  </si>
  <si>
    <t>214 8 4</t>
  </si>
  <si>
    <t>259 8 4</t>
  </si>
  <si>
    <t>There are 95 models</t>
  </si>
  <si>
    <t>233 8 4</t>
  </si>
  <si>
    <t>[297, 287, 311, 299, 296, 289, 288, 293, 312, 298, 295, 294, 292, 291, 290, 313, 303, 302, 286, 300, 304, 285, 309, 308, 301, 314, 310, 305, 284, 307, 306, 283, 315, 282, 281, 280, 278, 277, 279, 276, 274, 275, 273]</t>
  </si>
  <si>
    <t>[295, 294, 293, 296, 292, 291, 288, 286, 311, 290, 289, 287, 285, 312, 300, 299, 298, 297, 284, 313, 302, 301, 309, 308, 307, 304, 303, 314, 310, 283, 305, 306, 282, 280, 277, 281, 278, 276, 315, 279, 275, 273, 274, 272, 271, 270, 266, 264, 269, 268, 267, 265, 263, 150]</t>
  </si>
  <si>
    <t>282 6 4</t>
  </si>
  <si>
    <t>248 8 4</t>
  </si>
  <si>
    <t>263 8 4</t>
  </si>
  <si>
    <t>[315, 312, 313, 311, 314, 310, 309, 305, 308, 303, 301, 306, 304, 302, 307, 300, 298, 297, 296, 295, 299, 294, 292, 290, 291, 293, 289, 288]</t>
  </si>
  <si>
    <t>[315, 312, 311, 314, 313, 310, 302, 303, 301, 309, 306, 305, 296, 308, 300, 297, 304, 294, 299, 298, 295, 293, 307, 292, 290, 291, 289, 287, 288, 286, 283, 282, 285]</t>
  </si>
  <si>
    <t>197 8 4</t>
  </si>
  <si>
    <t>254 8 4</t>
  </si>
  <si>
    <t>There are 85 models</t>
  </si>
  <si>
    <t>230 10 4</t>
  </si>
  <si>
    <t>[288, 300, 298, 296, 292, 290, 301, 299, 293, 291, 289, 286, 302, 294, 285, 309, 307, 306, 297, 295, 287, 308, 303, 305, 304, 284, 312, 311, 283, 280, 281, 313, 282, 310, 279, 314, 278, 315, 277, 276, 275, 274, 273, 265, 264]</t>
  </si>
  <si>
    <t>[288, 289, 287, 290, 309, 307, 306, 302, 300, 299, 298, 291, 286, 308, 305, 303, 301, 297, 293, 285, 284, 283, 282, 304, 292, 312, 311, 296, 295, 281, 279, 277, 294, 280, 278, 313, 310, 314, 276, 315, 275, 274, 273, 272, 271, 270, 268, 267, 266, 269, 265, 264, 263]</t>
  </si>
  <si>
    <t>Max window-size:750</t>
  </si>
  <si>
    <t>739 10 4</t>
  </si>
  <si>
    <t>712 14 4</t>
  </si>
  <si>
    <t>372 14 4</t>
  </si>
  <si>
    <t>There are 321 models</t>
  </si>
  <si>
    <t>338 16 4</t>
  </si>
  <si>
    <t>There are 344 models</t>
  </si>
  <si>
    <t>[676, 675, 745, 638, 744, 742, 679, 678, 677, 645, 640, 747, 680, 674, 646, 641, 639, 748, 741, 681, 673, 642, 746, 743, 740, 685, 684, 648, 647, 644, 643, 724, 720, 719, 714, 683, 682, 651, 649, 637, 725, 723, 722, 721, 713, 711, 710, 686, 672, 665, 664, 662, 655, 650, 749, 738, 737, 727, 726, 718, 717, 715, 712, 687, 671, 670, 669, 668, 667, 666, 663, 661, 660, 656, 653, 652, 728, 716, 688, 659, 654, 633, 739, 736, 731, 709, 708, 705, 658, 657, 734, 729, 707, 706, 689, 636, 634, 733, 732, 730, 704, 690, 635, 735, 703, 699, 698, 632, 700, 697, 702, 695, 694, 693, 691, 631, 701, 696, 692, 630, 374, 750, 628, 629, 627, 626, 625, 621, 624, 622, 375, 373, 623, 620, 619, 618, 617, 616, 615, 613, 372, 250, 614, 612, 611, 610, 609, 602, 603, 608, 607, 604, 601, 600, 606, 388, 387, 605, 593, 389, 386, 599, 594, 592, 391, 390, 598, 249, 595, 591, 395, 597, 394, 393, 392, 382, 596, 371, 589, 397, 396, 383, 381, 379, 590, 398, 385, 384, 399, 378, 413, 400, 380, 377, 588, 407, 401, 587, 405, 376, 586, 414, 411, 409, 408, 406, 404, 584, 582, 412, 402, 585, 416, 415, 410, 403, 583]</t>
  </si>
  <si>
    <t>There are 166 models</t>
  </si>
  <si>
    <t>[649, 648, 647, 645, 646, 677, 650, 644, 745, 679, 678, 676, 675, 674, 651, 643, 642, 744, 742, 720, 719, 714, 706, 705, 685, 680, 653, 652, 747, 718, 717, 713, 712, 711, 710, 709, 708, 707, 686, 684, 682, 673, 667, 666, 665, 663, 662, 661, 657, 656, 654, 641, 748, 741, 740, 724, 716, 715, 704, 702, 683, 681, 672, 671, 670, 669, 664, 660, 658, 655, 640, 746, 743, 721, 703, 659, 635, 728, 727, 726, 725, 723, 701, 700, 699, 698, 687, 668, 639, 737, 730, 722, 697, 688, 636, 749, 736, 690, 638, 634, 633, 739, 738, 734, 731, 696, 695, 689, 637, 729, 632, 733, 732, 694, 693, 691, 630, 735, 692, 631, 626, 628, 625, 629, 627, 624, 622, 750, 623, 621, 620, 619, 618, 617, 616, 615, 614, 613, 612, 611, 610, 609, 607, 608, 606, 604, 603, 602, 605, 601, 600, 374, 375, 599, 598, 597, 595, 594, 593, 592, 591, 596, 590, 589, 373, 588]</t>
  </si>
  <si>
    <t>118 10 4</t>
  </si>
  <si>
    <t>172 16 4</t>
  </si>
  <si>
    <t>338 14 4</t>
  </si>
  <si>
    <t>There are 187 models</t>
  </si>
  <si>
    <t>There are 388 models</t>
  </si>
  <si>
    <t>[631, 750, 636, 634, 632, 637, 635, 633, 630, 642, 641, 640, 629, 749, 647, 645, 639, 250, 708, 646, 644, 643, 638, 623, 713, 712, 710, 709, 707, 628, 627, 622, 249, 711, 706, 705, 670, 669, 668, 648, 624, 621, 618, 617, 374, 748, 704, 685, 684, 683, 675, 674, 673, 672, 671, 667, 662, 649, 626, 620, 619, 616, 718, 716, 715, 714, 696, 682, 681, 680, 679, 678, 676, 663, 651, 615, 747, 744, 743, 721, 720, 719, 717, 703, 697, 686, 677, 666, 665, 664, 655, 653, 652, 650, 625, 746, 742, 724, 723, 722, 702, 698, 695, 694, 693, 691, 687, 659, 658, 657, 654, 741, 725, 701, 700, 699, 692, 690, 689, 688, 661, 660, 656, 614, 613, 612, 610, 609, 608, 373, 745, 611, 607, 740, 726, 728, 727, 739, 734, 729, 375, 730, 606, 738, 737, 731, 736, 735, 605, 372, 733, 732, 604, 371, 603, 602, 600, 597, 596, 601, 599, 598, 370, 248, 595, 594, 593, 247, 592, 584, 582, 581, 591, 588, 587, 586, 585, 583, 369, 590, 589, 580, 579, 578, 577, 575, 576, 574, 377, 376, 368, 379, 573, 378, 572, 570, 380, 571, 569, 568, 383, 382, 387, 385, 384, 381, 567, 386, 246, 566, 540, 388, 565, 564, 541, 390, 389, 544, 543, 367, 563, 561, 542, 539, 538, 537, 562, 396, 394, 391, 546, 545, 499, 498, 397, 393, 392, 560, 558, 536, 535, 500, 497, 483, 398, 395, 559, 501, 496, 494, 482, 399, 366, 557, 547, 524, 523, 521, 520, 519, 518, 502, 495, 490, 488, 486, 485, 484, 481, 476, 469, 460, 400, 534, 525, 522, 517, 516, 493, 492, 491, 477, 473, 470, 468, 424, 413, 550, 548, 528, 527, 526, 515, 503, 487, 479, 478, 475, 474, 467, 462, 461, 459, 423, 422, 415, 414, 401, 556, 552, 549, 533, 530, 529, 514, 507, 504, 489, 480, 472, 471, 458, 457, 453, 452, 451, 449, 436, 435, 434, 433, 432, 426, 425, 406, 405, 532, 513, 512, 511, 508, 505, 456, 455, 454, 446, 443, 440, 437, 427, 421, 417, 416, 407, 555, 553, 551, 531, 510, 506, 465, 463, 450, 431, 418, 412, 411, 410, 409, 408, 404, 402, 554, 509, 466, 464, 448, 445, 439, 438, 428, 420, 419, 403, 447, 444, 441, 429]</t>
  </si>
  <si>
    <t>There are 268 models</t>
  </si>
  <si>
    <t>[750, 631, 634, 633, 632, 630, 749, 629, 628, 623, 638, 637, 635, 627, 626, 622, 620, 712, 711, 710, 643, 636, 624, 621, 616, 615, 614, 611, 610, 609, 748, 713, 709, 707, 706, 642, 641, 617, 613, 612, 608, 607, 606, 747, 719, 717, 715, 714, 708, 705, 704, 703, 640, 639, 625, 618, 743, 720, 718, 716, 700, 680, 679, 668, 667, 666, 665, 662, 660, 659, 658, 657, 650, 649, 648, 645, 644, 619, 605, 746, 744, 742, 741, 722, 721, 702, 701, 699, 682, 681, 678, 663, 661, 656, 655, 654, 653, 652, 651, 724, 723, 698, 697, 696, 693, 692, 691, 677, 676, 675, 674, 664, 647, 602, 695, 694, 689, 688, 687, 686, 685, 684, 683, 673, 669, 646, 745, 725, 690, 672, 671, 670, 603, 740, 604, 374, 728, 727, 726, 739, 729, 601, 734, 738, 735, 733, 731, 730, 737, 736, 732, 600, 599, 597, 598, 596, 250, 595, 375, 594, 373, 593, 592, 249, 587, 586, 591, 590, 588, 589, 583, 585, 582, 584, 372, 581, 580, 575, 577, 576, 579, 248, 578, 574, 573, 572, 571, 569, 568, 570, 566, 371, 567, 565, 563, 564, 562, 561, 557, 560, 558, 556, 555, 554, 559, 553, 552, 551, 550, 539, 540, 538, 514, 512, 511, 549, 541, 537, 515, 513, 510, 548, 545, 544, 543, 542, 547, 546, 536, 523, 522, 517, 516, 526, 525, 524, 521, 518, 509, 534, 533, 532, 530, 529, 528, 527, 520, 519, 499, 498, 496, 495, 247, 535, 531, 508, 504, 503, 497, 474, 507, 505, 500, 492, 475, 473, 427, 284]</t>
  </si>
  <si>
    <t>Dataset:/nfs/csr/bzcschae/similarity/,/datasets/classification/StarLightCurves</t>
  </si>
  <si>
    <t>351 12 4</t>
  </si>
  <si>
    <t>258 12 4</t>
  </si>
  <si>
    <t>392 8 4</t>
  </si>
  <si>
    <t>There are 891 models</t>
  </si>
  <si>
    <t>240 8 4</t>
  </si>
  <si>
    <t>There are 943 models</t>
  </si>
  <si>
    <t xml:space="preserve">ArrowHead </t>
  </si>
  <si>
    <t xml:space="preserve">BeetleFly </t>
  </si>
  <si>
    <t xml:space="preserve">BirdChicken </t>
  </si>
  <si>
    <t xml:space="preserve">ECG5000 </t>
  </si>
  <si>
    <t xml:space="preserve">Ham </t>
  </si>
  <si>
    <t xml:space="preserve">Herring </t>
  </si>
  <si>
    <t xml:space="preserve">InsectWingbeatSound </t>
  </si>
  <si>
    <t xml:space="preserve">PhalangesOutlinesCorrect </t>
  </si>
  <si>
    <t xml:space="preserve">ProximalPhalanxOutlineAgeGroup </t>
  </si>
  <si>
    <t xml:space="preserve">ProximalPhalanxOutlineCorrect </t>
  </si>
  <si>
    <t xml:space="preserve">ProximalPhalanxTW </t>
  </si>
  <si>
    <t xml:space="preserve">ToeSegmentation1 </t>
  </si>
  <si>
    <t xml:space="preserve">ToeSegmentation2 </t>
  </si>
  <si>
    <t xml:space="preserve">Haptics </t>
  </si>
  <si>
    <t xml:space="preserve">InlineSkate </t>
  </si>
  <si>
    <t xml:space="preserve">50words </t>
  </si>
  <si>
    <t xml:space="preserve">Cricket_Y </t>
  </si>
  <si>
    <t xml:space="preserve">Cricket_X </t>
  </si>
  <si>
    <t xml:space="preserve">Cricket_Z </t>
  </si>
  <si>
    <t xml:space="preserve">WordsSynonyms </t>
  </si>
  <si>
    <t xml:space="preserve">uWaveGestureLibrary_Z </t>
  </si>
  <si>
    <t xml:space="preserve">uWaveGestureLibrary_Y </t>
  </si>
  <si>
    <t xml:space="preserve">uWaveGestureLibrary_X </t>
  </si>
  <si>
    <t xml:space="preserve">NonInvasiveFatalECG_Thorax1 </t>
  </si>
  <si>
    <t xml:space="preserve">NonInvasiveFatalECG_Thorax2 </t>
  </si>
  <si>
    <t xml:space="preserve">Computers </t>
  </si>
  <si>
    <t xml:space="preserve">DistalPhalanxOutlineAgeGroup </t>
  </si>
  <si>
    <t xml:space="preserve">DistalPhalanxOutlineCorrect </t>
  </si>
  <si>
    <t xml:space="preserve">DistalPhalanxTW </t>
  </si>
  <si>
    <t xml:space="preserve">Earthquakes </t>
  </si>
  <si>
    <t xml:space="preserve">Passgraph </t>
  </si>
  <si>
    <t xml:space="preserve">wheat </t>
  </si>
  <si>
    <t xml:space="preserve">ARSim </t>
  </si>
  <si>
    <t xml:space="preserve">Otoliths </t>
  </si>
  <si>
    <t xml:space="preserve">FordA </t>
  </si>
  <si>
    <t xml:space="preserve">FordB </t>
  </si>
  <si>
    <t xml:space="preserve">HandOutlines </t>
  </si>
  <si>
    <t xml:space="preserve">LargeKitchenAppliances </t>
  </si>
  <si>
    <t xml:space="preserve">Meat </t>
  </si>
  <si>
    <t xml:space="preserve">MiddlePhalanxOutlineAgeGroup </t>
  </si>
  <si>
    <t xml:space="preserve">MiddlePhalanxOutlineCorrect </t>
  </si>
  <si>
    <t xml:space="preserve">MiddlePhalanxTW </t>
  </si>
  <si>
    <t xml:space="preserve">Phoneme </t>
  </si>
  <si>
    <t xml:space="preserve">RefrigerationDevices </t>
  </si>
  <si>
    <t xml:space="preserve">ScreenType </t>
  </si>
  <si>
    <t xml:space="preserve">ShapeletSim </t>
  </si>
  <si>
    <t xml:space="preserve">ShapesAll </t>
  </si>
  <si>
    <t xml:space="preserve">SmallKitchenAppliances </t>
  </si>
  <si>
    <t xml:space="preserve">Strawberry </t>
  </si>
  <si>
    <t xml:space="preserve">UWaveGestureLibraryAll </t>
  </si>
  <si>
    <t xml:space="preserve">Wine </t>
  </si>
  <si>
    <t xml:space="preserve">WordSynonyms </t>
  </si>
  <si>
    <t xml:space="preserve">Worms </t>
  </si>
  <si>
    <t xml:space="preserve">WormsTwoClass </t>
  </si>
  <si>
    <t>There are 510 models</t>
  </si>
  <si>
    <t>[306, 307, 305, 308, 300, 299, 298, 310, 302, 309, 304, 303, 301, 293, 311, 245, 294, 291, 244, 315, 314, 312, 297, 290, 246, 313, 296, 295, 292, 247, 243, 317, 289, 284, 242, 316, 288, 287, 285, 241, 240, 318, 286, 283, 275, 250, 249, 248, 319, 276, 274, 320, 282, 273, 281, 277, 251, 321, 278, 272, 231, 230, 280, 279, 269, 239, 238, 229, 329, 328, 237, 327, 322, 271, 252, 233, 323, 268, 256, 254, 324, 270, 267, 235, 227, 325, 234, 232, 330, 226, 662, 661, 660, 326, 253, 236, 225, 197, 194, 728, 722, 721, 705, 704, 691, 690, 689, 688, 687, 663, 657, 228, 739, 734, 733, 732, 731, 730, 729, 727, 726, 725, 724, 718, 717, 716, 715, 714, 709, 708, 707, 706, 703, 702, 696, 693, 692, 686, 682, 681, 680, 679, 678, 667, 665, 664, 659, 658, 338, 337, 336, 266, 744, 743, 738, 735, 723, 720, 719, 711, 710, 701, 698, 697, 695, 694, 683, 677, 676, 675, 674, 672, 671, 668, 666, 656, 655, 654, 515, 335, 331, 265, 258, 257, 255, 742, 740, 737, 736, 713, 712, 700, 699, 685, 673, 670, 669, 653, 652, 513, 334, 224, 210, 741, 684, 651, 650, 514, 339, 222, 209, 198, 192, 746, 745, 649, 641, 640, 516, 340, 264, 193, 781, 780, 779, 748, 747, 648, 647, 646, 645, 643, 642, 639, 628, 524, 518, 333, 263, 223, 213, 211, 191, 190, 782, 778, 777, 753, 752, 644, 638, 637, 629, 627, 539, 538, 537, 525, 523, 522, 521, 520, 519, 517, 374, 368, 332, 259, 195, 184, 784, 783, 776, 775, 771, 766, 751, 750, 749, 630, 551, 550, 543, 542, 540, 536, 535, 533, 526, 373, 371, 350, 348, 221, 220, 214, 186, 809, 808, 797, 796, 785, 774, 773, 772, 770, 769, 768, 767, 765, 760, 759, 757, 756, 755, 754, 636, 635, 634, 633, 632, 631, 552, 547, 546, 545, 544, 534, 532, 390, 375, 367, 260, 215, 819, 818, 817, 815, 814, 813, 812, 807, 806, 805, 803, 800, 799, 798, 795, 786, 764, 763, 762, 761, 758, 626, 610, 609, 553, 549, 548, 541, 527, 411, 410, 409, 391, 389, 377, 372, 366, 349, 341, 262, 208, 204, 203, 196, 189, 820, 816, 811, 804, 801, 794, 625, 611, 564, 531, 528, 417, 413, 406, 388, 378, 369, 365, 351, 343, 219, 212, 188, 185, 810, 788, 787, 608, 606, 605, 600, 599, 598, 597, 580, 565, 563, 560, 559, 554, 530, 529, 416, 408, 407, 399, 398, 392, 380, 379, 376, 370, 352, 202, 200, 830, 829, 828, 827, 825, 824, 823, 822, 821, 802, 793, 792, 791, 790, 789, 624, 623, 620, 613, 612, 607, 603, 601, 596, 584, 579, 578, 577, 572, 571, 562, 561, 555, 412, 405, 397, 393, 347, 345, 342, 216, 832, 831, 826, 622, 621, 619, 618, 614, 604, 602, 595, 594, 583, 582, 581, 576, 569, 558, 556, 424, 423, 422, 421, 415, 403, 400, 396, 386, 385, 384, 346, 218, 217, 201, 187]</t>
  </si>
  <si>
    <t>There are 779 models</t>
  </si>
  <si>
    <t>[255, 256, 697, 696, 583, 582, 581, 580, 579, 578, 556, 555, 733, 732, 729, 728, 727, 726, 725, 724, 723, 722, 721, 720, 719, 718, 717, 716, 715, 714, 713, 712, 711, 703, 702, 701, 700, 699, 698, 589, 588, 584, 557, 554, 254, 738, 737, 736, 735, 734, 731, 730, 710, 709, 708, 707, 706, 705, 704, 695, 694, 693, 692, 691, 590, 587, 586, 585, 548, 547, 164, 739, 690, 633, 632, 577, 560, 559, 558, 553, 552, 549, 546, 740, 689, 688, 652, 651, 650, 649, 648, 635, 634, 631, 630, 629, 627, 625, 624, 623, 601, 600, 599, 596, 591, 569, 568, 563, 551, 550, 768, 767, 766, 757, 756, 755, 754, 748, 747, 744, 743, 742, 741, 687, 686, 685, 661, 656, 655, 654, 653, 637, 636, 628, 626, 598, 597, 593, 592, 576, 575, 574, 571, 570, 567, 564, 562, 561, 545, 544, 165, 770, 769, 765, 753, 752, 751, 750, 749, 746, 745, 684, 683, 660, 659, 658, 647, 644, 639, 638, 622, 621, 615, 614, 613, 612, 606, 605, 604, 602, 595, 594, 573, 572, 566, 565, 543, 163, 772, 771, 764, 758, 682, 657, 646, 645, 643, 642, 641, 640, 619, 618, 616, 611, 610, 609, 608, 607, 603, 542, 541, 540, 538, 537, 536, 166, 781, 780, 779, 776, 775, 759, 681, 680, 667, 666, 664, 662, 620, 617, 539, 783, 782, 778, 777, 774, 773, 763, 762, 761, 760, 679, 670, 669, 668, 665, 663, 168, 167, 785, 784, 678, 677, 676, 675, 674, 673, 672, 671, 535, 282, 253, 533, 532, 530, 252, 251, 795, 794, 793, 791, 790, 789, 788, 787, 786, 534, 531, 528, 527, 818, 816, 815, 814, 813, 812, 811, 810, 809, 808, 807, 806, 805, 804, 796, 792, 529, 526, 342, 260, 97, 817, 803, 801, 800, 798, 797, 513, 401, 343, 259, 250, 172, 169, 162, 161, 828, 802, 799, 514, 402, 390, 372, 344, 283, 833, 832, 831, 830, 829, 827, 826, 819, 524, 515, 389, 379, 335, 261, 257, 170, 101, 834, 825, 824, 823, 822, 821, 820, 523, 517, 399, 397, 396, 392, 391, 378, 377, 341, 258, 159, 117, 839, 836, 835, 525, 516, 403, 400, 384, 383, 373, 336, 281, 160, 156, 840, 838, 837, 522, 521, 519, 518, 405, 404, 393, 386, 385, 382, 381, 376, 371, 369, 337, 280, 249, 115, 90, 842, 841, 520, 407, 398, 395, 388, 367, 366, 365, 345, 339, 338, 334, 264, 263, 262, 173, 171, 843, 394, 387, 380, 374, 370, 368, 364, 354, 340, 331, 294, 265, 174, 119, 106, 375, 357, 353, 352, 347, 330, 284, 279, 273, 270, 158, 107, 77, 75, 847, 846, 845, 844, 363, 362, 361, 348, 346, 333, 329, 293, 286, 285, 269, 244, 109, 74, 849, 412, 351, 332, 326, 291, 287, 278, 275, 272, 268, 266, 248, 186, 185, 184, 176, 100, 99, 70, 848, 413, 411, 408, 406, 358, 349, 328, 325, 324, 297, 295, 292, 289, 288, 276, 271, 267, 245, 243, 175, 157, 118, 114, 883, 882, 879, 878, 877, 855, 854, 851, 850, 350, 322, 298, 296, 290, 277, 246, 179, 155, 120, 76, 884, 881, 880, 876, 875, 874, 873, 858, 857, 856, 853, 852, 416, 360, 359, 356, 355, 323, 274, 247, 181, 123, 68, 894, 885, 872, 871, 870, 869, 868, 867, 864, 863, 861, 860, 859, 415, 327, 182, 178, 110, 93, 896, 895, 886, 866, 865, 862, 429, 427, 418, 417, 414, 319, 242, 183, 177, 116, 92, 78, 901, 900, 899, 893, 892, 891, 890, 430, 419, 410, 321, 187, 180, 103, 948, 905, 904, 903, 902, 898, 897, 889, 888, 887, 432, 431, 426, 422, 306, 124, 108, 105, 98, 71, 949, 925, 924, 922, 920, 919, 918, 915, 912, 910, 909, 428, 425, 421, 409, 320, 95, 83, 81, 80, 950, 930, 929, 928, 927, 926, 923, 921, 917, 916, 914, 913, 911, 908, 907, 906, 420, 299, 188, 91, 89, 79, 966, 965, 964, 952, 951, 947, 946, 933, 932, 931, 423, 303, 190, 85, 963, 953, 945, 936, 935, 934, 424, 318, 317, 311, 310, 300, 191, 113, 102, 84, 69, 971, 970, 969, 968, 967, 954, 944, 943, 938, 937, 433, 314, 313, 312, 307, 305, 304, 241, 58, 1000, 999, 995, 993, 991, 990, 972, 962, 957, 956, 955, 942, 941, 940, 939, 308, 301, 240, 189, 153, 152, 104, 72, 1008, 998, 994, 992, 989, 974, 973, 961, 960, 958, 434, 316, 302, 1015, 1010, 1009, 1004, 1001, 997, 977, 976, 975, 959, 315, 239, 193, 96, 66, 1018, 1017, 1016, 1013, 1011, 1007, 1006, 1005, 996, 154, 88, 82, 73]</t>
  </si>
  <si>
    <t>Dataset:/nfs/csr/bzcschae/similarity/,/datasets/classification/heartbeat_BIDMC</t>
  </si>
  <si>
    <t>Max window-size:3750</t>
  </si>
  <si>
    <t>132 12 4</t>
  </si>
  <si>
    <t>132 16 4</t>
  </si>
  <si>
    <t>There are 419 models</t>
  </si>
  <si>
    <t>149 16 4</t>
  </si>
  <si>
    <t>There are 361 models</t>
  </si>
  <si>
    <t>Max window-size:364</t>
  </si>
  <si>
    <t>118 16 4</t>
  </si>
  <si>
    <t>123 12 4</t>
  </si>
  <si>
    <t>There are 51 models</t>
  </si>
  <si>
    <t>[363, 362, 361, 151, 60, 59, 364, 155, 153, 152, 150, 121, 182, 158, 157, 156, 154, 149, 148, 147, 146, 145, 87, 52]</t>
  </si>
  <si>
    <t>[54, 363, 362, 361, 53, 364, 55, 52]</t>
  </si>
  <si>
    <t>Max window-size:340</t>
  </si>
  <si>
    <t>95 8 4</t>
  </si>
  <si>
    <t>112 16 4</t>
  </si>
  <si>
    <t>There are 83 models</t>
  </si>
  <si>
    <t>169 14 4</t>
  </si>
  <si>
    <t>There are 144 models</t>
  </si>
  <si>
    <t>[154, 123, 122, 121, 120, 119, 81, 334, 333, 332, 331, 330, 329, 328, 327, 326, 325, 324, 323, 322, 321, 320, 319, 318, 317, 316, 315, 314, 313, 312, 311, 310, 309, 308, 307, 306, 305, 304, 303, 302, 301, 300, 299, 298, 297, 156, 155, 153, 152, 151, 150, 149, 141, 124, 118, 117, 116, 80, 79]</t>
  </si>
  <si>
    <t>[148, 147, 335, 334, 333, 332, 331, 330, 329, 328, 327, 326, 325, 324, 323, 322, 321, 320, 319, 318, 317, 316, 315, 314, 313, 312, 311, 310, 309, 308, 307, 306, 305, 304, 303, 302, 301, 300, 299, 298, 297, 156, 149, 146, 112, 111, 110, 109, 108, 101]</t>
  </si>
  <si>
    <t>Max window-size:994</t>
  </si>
  <si>
    <t>351 8 4</t>
  </si>
  <si>
    <t>351 10 4</t>
  </si>
  <si>
    <t>834 14 4</t>
  </si>
  <si>
    <t>There are 573 models</t>
  </si>
  <si>
    <t>660 16 4</t>
  </si>
  <si>
    <t>There are 572 models</t>
  </si>
  <si>
    <t>There are 395 models</t>
  </si>
  <si>
    <t>[526, 525, 524, 523, 522, 521, 520, 519, 518, 517, 516, 515, 514, 513, 512, 511, 510, 509, 508, 507, 506, 505, 504, 503, 502, 501, 500, 499, 498, 226, 225, 224, 223, 222, 221, 220, 219, 218, 217, 216, 215, 214, 213, 212, 211, 210, 209, 208, 207, 206, 205, 204, 189, 186, 185, 184, 183, 182, 181, 587, 586, 585, 584, 583, 582, 581, 580, 579, 578, 577, 576, 575, 574, 573, 572, 571, 570, 569, 568, 567, 566, 565, 564, 563, 562, 561, 560, 559, 558, 557, 556, 555, 554, 553, 552, 551, 550, 549, 548, 547, 546, 545, 544, 543, 542, 541, 540, 539, 538, 537, 536, 535, 534, 533, 532, 531, 530, 529, 528, 527, 497, 496, 495, 494, 493, 492, 491, 490, 489, 488, 487, 486, 485, 484, 483, 482, 481, 480, 479, 478, 477, 476, 475, 474, 473, 472, 471, 470, 469, 468, 467, 466, 465, 464, 463, 462, 461, 460, 459, 392, 391, 390, 389, 388, 387, 386, 385, 384, 383, 382, 381, 380, 379, 378, 377, 376, 375, 374, 373, 372, 371, 370, 369, 368, 367, 366, 365, 364, 363, 362, 361, 360, 359, 358, 357, 356, 355, 354, 353, 352, 351, 350, 349, 348, 347, 346, 345, 344, 343, 342, 341, 340, 339, 338, 337, 336, 335, 334, 333, 332, 331, 330, 329, 328, 327, 326, 325, 324, 323, 322, 321, 320, 319, 318, 317, 316, 315, 314, 313, 312, 311, 310, 309, 308, 307, 306, 305, 304, 303, 302, 301, 300, 299, 298, 297, 296, 295, 294, 293, 292, 291, 290, 289, 288, 287, 286, 285, 284, 283, 282, 281, 280, 279, 278, 277, 276, 275, 274, 273, 272, 271, 270, 269, 268, 267, 266, 265, 264, 263, 262, 261, 260, 259, 258, 257, 256, 234, 233, 232, 231, 230, 229, 228, 227, 203, 202, 201, 200, 199, 198, 197, 196, 195, 194, 193, 192, 191, 190, 188, 187, 180, 179, 178, 177, 176, 175, 174, 173, 172, 171, 170, 169, 168, 167, 166, 165, 164, 163, 162, 161, 160, 159, 158, 157, 155, 154, 151, 146, 136, 135, 134, 133, 132, 131, 130, 129, 128, 127, 126, 125, 124, 123, 122, 121, 120, 119, 118, 117, 116, 115, 114, 110, 109, 108, 107, 106, 105, 104, 103, 102, 101, 100, 99, 98, 96, 95, 94, 93, 91, 90, 89, 87, 86, 85, 75]</t>
  </si>
  <si>
    <t>There are 462 models</t>
  </si>
  <si>
    <t>[524, 523, 522, 521, 520, 519, 518, 517, 516, 515, 514, 513, 512, 511, 510, 509, 508, 507, 506, 505, 504, 503, 502, 501, 500, 499, 242, 241, 240, 239, 238, 228, 227, 226, 225, 224, 223, 222, 221, 220, 219, 218, 217, 216, 215, 214, 213, 212, 211, 210, 209, 208, 207, 206, 205, 204, 203, 202, 201, 200, 199, 198, 197, 196, 195, 194, 193, 192, 191, 190, 189, 188, 187, 186, 185, 184, 183, 182, 181, 180, 159, 158, 157, 156, 155, 154, 153, 152, 151, 150, 149, 142, 141, 140, 139, 138, 137, 136, 135, 134, 133, 132, 131, 130, 129, 128, 127, 126, 125, 124, 123, 122, 121, 120, 119, 117, 116, 115, 114, 113, 112, 111, 110, 109, 108, 107, 106, 105, 104, 103, 102, 101, 100, 99, 98, 97, 96, 95, 94, 93, 92, 91, 90, 89, 88, 87, 86, 85, 84, 83, 82, 81, 79, 78, 77, 76, 75, 70, 68, 49, 44, 587, 586, 585, 584, 583, 582, 581, 580, 579, 578, 577, 576, 575, 574, 573, 572, 571, 570, 569, 568, 567, 566, 565, 564, 563, 562, 561, 560, 559, 558, 557, 556, 555, 554, 553, 552, 551, 550, 549, 548, 547, 546, 545, 544, 543, 542, 541, 540, 539, 538, 537, 536, 535, 534, 533, 532, 531, 530, 529, 528, 527, 526, 525, 498, 497, 496, 495, 494, 493, 492, 491, 490, 489, 488, 487, 486, 485, 484, 483, 482, 481, 480, 479, 478, 477, 476, 475, 474, 473, 472, 471, 470, 469, 468, 467, 466, 465, 464, 463, 462, 461, 460, 459, 392, 391, 390, 389, 388, 387, 386, 385, 384, 383, 382, 381, 380, 379, 378, 377, 376, 375, 374, 373, 372, 371, 370, 369, 368, 367, 366, 365, 364, 363, 362, 361, 360, 359, 358, 357, 356, 355, 354, 353, 352, 351, 350, 349, 348, 347, 346, 345, 344, 343, 342, 341, 340, 339, 338, 337, 336, 335, 334, 333, 332, 331, 330, 329, 328, 327, 326, 325, 324, 323, 322, 321, 320, 319, 318, 317, 316, 315, 314, 313, 312, 311, 310, 309, 308, 307, 306, 305, 304, 303, 302, 301, 300, 299, 298, 297, 296, 295, 294, 293, 292, 291, 290, 289, 288, 287, 286, 285, 284, 283, 282, 281, 280, 279, 278, 277, 276, 275, 274, 273, 272, 271, 270, 269, 268, 267, 266, 265, 264, 263, 262, 261, 260, 259, 258, 257, 256, 255, 254, 253, 252, 251, 250, 249, 248, 247, 246, 245, 244, 243, 237, 236, 235, 234, 233, 232, 231, 230, 229, 179, 178, 177, 176, 175, 174, 173, 172, 171, 170, 169, 168, 167, 166, 165, 164, 163, 162, 161, 160, 148, 147, 146, 145, 144, 143, 118, 80, 74, 73, 71, 69, 67, 66, 63, 62, 60, 55, 52]</t>
  </si>
  <si>
    <t>Max window-size:1050</t>
  </si>
  <si>
    <t>202 16 4</t>
  </si>
  <si>
    <t>106 16 4</t>
  </si>
  <si>
    <t>13 14 4</t>
  </si>
  <si>
    <t>[52, 280, 279, 278, 149, 277, 243, 240, 239, 150, 148, 146, 145, 144, 141, 140, 130, 82, 63, 51]</t>
  </si>
  <si>
    <t>[245]</t>
  </si>
  <si>
    <t>There are 101 models</t>
  </si>
  <si>
    <t>[41, 51, 43, 58, 68, 72, 50, 40, 39, 54, 56, 53, 42, 44, 67, 66, 52, 55, 47, 46, 35, 70, 27, 48, 38, 73, 64, 49, 57, 37, 65, 60, 33, 59, 71, 36, 75, 79, 29, 74, 28, 99, 92, 23, 63, 25, 61, 34, 69, 100, 80, 76, 31, 30, 81, 78, 22, 32, 95, 91, 45, 21, 24, 105, 93, 82, 20, 86, 77, 26, 90, 98, 84, 87, 83, 89, 62, 85, 101, 94, 108, 88, 106, 19, 114, 104, 102, 96, 107, 97, 119, 111, 110, 156, 109, 155, 113, 18, 154, 115, 125]</t>
  </si>
  <si>
    <t>[51, 58, 50, 41, 68, 40, 44, 39, 72, 57, 55, 42, 31, 56, 71, 32, 66, 33, 35, 54, 67, 30, 64, 49, 43, 38, 79, 48, 46, 52, 22, 53, 65, 60, 34, 73, 70, 37, 47, 36, 75, 25, 59, 80, 29, 92, 27, 24, 74, 69, 99, 81, 95, 76, 63, 61, 78, 100, 91, 28, 86, 45, 21, 93, 77, 26, 23, 87, 84, 82, 105, 101, 98, 85, 20, 97, 83, 90, 94, 89, 62, 108, 114, 106, 96, 104, 107, 88, 102, 109, 156, 18, 119, 115, 17, 113, 155, 110, 103, 111]</t>
  </si>
  <si>
    <t>42 8 4</t>
  </si>
  <si>
    <t>[27, 40, 44, 43, 23, 37, 28, 34, 26, 52, 48, 45, 21, 33, 25, 38, 36, 42, 32, 35, 29, 30, 20, 39, 24, 61, 62, 53, 31, 49, 47, 57, 60, 69, 63, 46, 66, 65, 56, 59, 96, 72, 71, 41, 97, 70, 54, 55, 73, 22, 19, 93, 98, 77, 83, 92, 79, 68, 67, 86, 99, 64, 50, 78, 100, 87, 149, 90, 81, 51, 89, 74, 18, 85, 75, 94, 84, 58, 80, 76, 91, 95, 155, 148, 107, 115, 160, 156, 163, 88, 125, 157, 111, 105, 150, 147, 104, 158, 164, 114, 112, 165, 106, 159, 154, 116, 113, 110, 161, 166, 153, 152, 103, 82, 128, 109, 117, 146, 129, 122, 119, 108, 123, 162, 118, 141, 121, 151, 145, 127]</t>
  </si>
  <si>
    <t>[21, 26, 28, 34, 23, 20, 27, 32, 61, 48, 33, 44, 62, 38, 43, 42, 37, 24, 40, 29, 31, 25, 45, 36, 30, 35, 52, 22, 53, 65, 57, 69, 60, 19, 56, 47, 39, 46, 49, 96, 55, 92, 59, 41, 72, 63, 73, 66, 71, 70, 54, 98, 18, 68, 17, 97, 93, 79, 64, 50, 87, 67, 99, 85, 74, 51, 100, 83, 76, 94, 86, 77, 78, 148, 58, 90, 81, 155, 91, 80, 149, 95, 89, 156, 107, 75, 115, 165, 147, 114, 88, 157, 150, 84, 106, 160, 158, 113, 164, 152, 110, 112, 105, 166, 163, 109, 153, 111, 117, 128, 127, 125, 161, 154, 146, 118, 104, 159, 129, 116, 108, 122, 103, 162, 141, 121, 151, 102]</t>
  </si>
  <si>
    <t>673 14 4</t>
  </si>
  <si>
    <t>316 14 4</t>
  </si>
  <si>
    <t>409 8 4</t>
  </si>
  <si>
    <t>There are 1743 models</t>
  </si>
  <si>
    <t>361 10 4</t>
  </si>
  <si>
    <t>There are 1556 models</t>
  </si>
  <si>
    <t>[301, 387]</t>
  </si>
  <si>
    <t>[63, 43, 129]</t>
  </si>
  <si>
    <t>[13, 14, 15, 16, 11, 12, 10, 17, 18, 9, 19, 20, 8]</t>
  </si>
  <si>
    <t>[8, 7, 9, 10, 6, 11, 5]</t>
  </si>
  <si>
    <t>164 6 4</t>
  </si>
  <si>
    <t>67 8 4</t>
  </si>
  <si>
    <t>There are 177 models</t>
  </si>
  <si>
    <t>103 8 4</t>
  </si>
  <si>
    <t>[60, 58, 50, 90, 53, 86, 65, 61, 57, 54, 48, 62, 59, 46, 39, 36, 117, 92, 91, 87, 63, 52, 45, 43, 89, 68, 56, 38, 69, 55, 47]</t>
  </si>
  <si>
    <t>There are 62 models</t>
  </si>
  <si>
    <t>[43, 45, 39, 53, 50, 31, 57, 51, 60, 58, 46, 36, 27, 226, 90, 52, 123, 122, 56, 54, 47, 42, 41, 38, 243, 117, 111, 109, 98, 65, 55, 44, 242, 124, 116, 110, 107, 106, 89, 49, 40, 37, 34, 228, 223, 194, 137, 108, 96, 95, 245, 225, 224, 179, 140, 118, 104, 92, 88, 59, 32, 30]</t>
  </si>
  <si>
    <t>There are 63 models</t>
  </si>
  <si>
    <t>[320, 319, 318, 317, 316, 315, 314, 313, 312, 311, 310, 309, 233, 232, 231, 230, 229, 392, 391, 390, 389, 388, 387, 386, 385, 384, 383, 382, 381, 380, 379, 378, 377, 376, 375, 374, 373, 372, 371, 370, 369, 368, 367, 366, 365, 364, 363, 362, 361, 360, 359, 358, 357, 356, 355, 354, 353, 323, 322, 321, 308, 307, 306]</t>
  </si>
  <si>
    <t>There are 81 models</t>
  </si>
  <si>
    <t>[324, 323, 322, 321, 320, 319, 318, 317, 316, 315, 314, 313, 312, 311, 310, 309, 229, 228, 157, 156, 90, 88, 87, 71, 51, 392, 391, 390, 389, 388, 387, 386, 385, 384, 383, 382, 381, 380, 379, 378, 377, 376, 375, 374, 373, 372, 371, 370, 369, 368, 367, 366, 365, 364, 363, 362, 361, 360, 359, 358, 357, 356, 355, 354, 338, 337, 336, 335, 334, 333, 332, 331, 330, 329, 328, 327, 326, 325, 308, 307, 253]</t>
  </si>
  <si>
    <t>There are 193 models</t>
  </si>
  <si>
    <t>218 6 4</t>
  </si>
  <si>
    <t>186 8 4</t>
  </si>
  <si>
    <t>123 10 4</t>
  </si>
  <si>
    <t>[100, 98, 81, 106, 105, 104, 103, 102, 101, 99, 97, 87, 86, 80, 67]</t>
  </si>
  <si>
    <t>[107, 104, 103, 102, 101, 100, 285, 284, 283, 282, 281, 280, 279, 278, 272, 271, 270, 269, 268, 267, 266, 265, 264, 263, 262, 261, 260, 259, 258, 257, 256, 255, 254, 253, 252, 251, 138, 131, 130, 129, 124, 123, 122, 116, 108, 99, 98, 86, 60, 59, 58, 57]</t>
  </si>
  <si>
    <t>Max window-size:1901</t>
  </si>
  <si>
    <t>1386 6 4</t>
  </si>
  <si>
    <t>1300 8 4</t>
  </si>
  <si>
    <t>692 8 4</t>
  </si>
  <si>
    <t>There are 1374 models</t>
  </si>
  <si>
    <t>748 8 4</t>
  </si>
  <si>
    <t>There are 1501 models</t>
  </si>
  <si>
    <t>There are 1259 models</t>
  </si>
  <si>
    <t>[1884, 1883, 1882, 1881, 1880, 1879, 1878, 1877, 1876, 1875, 1874, 1873, 1872, 1871, 1870, 1869, 1868, 1867, 1866, 1865, 1864, 1863, 1862, 1861, 1860, 1859, 1858, 1857, 1856, 1855, 1854, 1853, 1852, 1851, 1850, 1849, 1848, 1847, 1846, 1845, 1844, 1843, 1842, 1901, 1900, 1899, 1898, 1897, 1896, 1895, 1894, 1893, 1892, 1891, 1890, 1889, 1888, 1887, 1886, 1885, 1841, 1840, 1839, 1838, 1837, 1836, 1835, 1834, 1833, 1832, 1831, 1830, 1829, 1828, 1827, 1826, 1825, 1824, 1823, 1822, 1821, 1820, 1819, 1818, 1817, 1816, 1815, 1814, 1813, 1812, 1811, 1810, 1809, 1808, 1807, 1806, 1805, 1804, 1803, 1802, 1801, 1800, 1799, 1798, 1797, 1796, 1795, 1794, 1793, 1792, 1791, 1790, 1789, 1788, 1787, 1786, 1785, 1784, 1783, 1782, 1781, 1780, 1779, 1778, 1777, 1776, 1775, 1774, 1773, 1772, 1771, 1770, 1769, 1768, 1767, 1766, 1765, 1764, 1763, 1762, 1761, 1760, 1759, 1758, 1757, 1756, 1755, 1754, 1753, 1752, 1751, 1750, 1749, 1748, 913, 912, 911, 910, 909, 895, 894, 893, 892, 1747, 1746, 1745, 1744, 1743, 1742, 1741, 1740, 1739, 1738, 1737, 1736, 1735, 1734, 1733, 1732, 1731, 1730, 1729, 1728, 1727, 1726, 1725, 1724, 1723, 1722, 1721, 1720, 1719, 1718, 1717, 1716, 1715, 1714, 1713, 1712, 1711, 1710, 1709, 1708, 1707, 1706, 1705, 1704, 1703, 1702, 1701, 1700, 1699, 1698, 1697, 1696, 1695, 1694, 1693, 1692, 1691, 1690, 1689, 1688, 1687, 1686, 1685, 1684, 1683, 1682, 1681, 1680, 1679, 1678, 1677, 1676, 1675, 1674, 1673, 1672, 1671, 1670, 1669, 1668, 1667, 1666, 1665, 1664, 1663, 1662, 1661, 1660, 1659, 1658, 1657, 1656, 1655, 1654, 1653, 1652, 1651, 1650, 1614, 1613, 1612, 1611, 1610, 1609, 1608, 1607, 1606, 1605, 1604, 1603, 1602, 1601, 1600, 1599, 1598, 1597, 1596, 1595, 1594, 1593, 1592, 1591, 1590, 1589, 1588, 1587, 1586, 1585, 1584, 1583, 1582, 1581, 1580, 1579, 1578, 1577, 1576, 1575, 1574, 1573, 1572, 1571, 1570, 1569, 1568, 1567, 1566, 1565, 1564, 1563, 1562, 1561, 1560, 1559, 1558, 1557, 1556, 1555, 1554, 1553, 1552, 1551, 1550, 1549, 1548, 1547, 1546, 1545, 1544, 1543, 1542, 1541, 1540, 1539, 1538, 1537, 1536, 1535, 1534, 1533, 1532, 1531, 1530, 1529, 1528, 1527, 1526, 1525, 1524, 1523, 1522, 1521, 1520, 1519, 1518, 1517, 1516, 1515, 1514, 1513, 1512, 1511, 1510, 1509, 1508, 1507, 1506, 1505, 1504, 1503, 1502, 1501, 1500, 1499, 1498, 1497, 1496, 1495, 1494, 1493, 1492, 1491, 1490, 1489, 1488, 1487, 1486, 1485, 1484, 1483, 1482, 1481, 1480, 1479, 1478, 1477, 1476, 1475, 1474, 1473, 1472, 1471, 1470, 1469, 1468, 1467, 1466, 1465, 1464, 1463, 1462, 1461, 1460, 1459, 1458, 1457, 1456, 1455, 1454, 1453, 1452, 1451, 1450, 1449, 1448, 1447, 1446, 1445, 1444, 1443, 1442, 1441, 1440, 1439, 1438, 1437, 1436, 1435, 1434, 1433, 1432, 1431, 1430, 1429, 1428, 1427, 1426, 1425, 1424, 1423, 1422, 1421, 1420, 1419, 1418, 1417, 1416, 1415, 1414, 1413, 1412, 1411, 1410, 1409, 1408, 1407, 1406, 1405, 1404, 1403, 1402, 1401, 1400, 1399, 1398, 1397, 1396, 1395, 1394, 1393, 1392, 1391, 1390, 1389, 1388, 1387, 1386, 1385, 1384, 1383, 1382, 1381, 1380, 1379, 1378, 1377, 1376, 1375, 1374, 1373, 1372, 1371, 1370, 1369, 1368, 1367, 1366, 1365, 1364, 1363, 1362, 1361, 1360, 1359, 1358, 1357, 1356, 1355, 1354, 1353, 1352, 1351, 1350, 1349, 1348, 1347, 1346, 1345, 1344, 1343, 1342, 1341, 1340, 1339, 1338, 1337, 1336, 1335, 1334, 1333, 1332, 1331, 1330, 1329, 1328, 1327, 1326, 1325, 1324, 1323, 1322, 1321, 1320, 1319, 1318, 1317, 1316, 1315, 1314, 1313, 1312, 1311, 1310, 950, 949, 948, 947, 946, 945, 944, 943, 942, 941, 940, 939, 938, 921, 920, 919, 918, 917, 916, 915, 914, 908, 907, 906, 905, 904, 903, 902, 901, 900, 899, 898, 897, 896, 891, 890, 889, 1649, 1648, 1647, 1646, 1645, 1644, 1643, 1642, 1641, 1640, 1639, 1638, 1637, 1636, 1635, 1634, 1633, 1632, 1631, 1630, 1629, 1628, 1627, 1626, 1625, 1624, 1623, 1622, 1621, 1620, 1619, 1618, 1617, 1616, 1615, 1309, 1308, 1307, 1306, 1305, 1304, 1303, 1302, 1301, 1300, 1299, 1298, 1297, 1296, 1295, 1294, 1293, 1292, 1291, 1290, 1289, 1288, 1287, 1286, 1285, 1284, 1283, 1282, 1281, 1280, 1279, 1278, 1277, 1276, 1275, 1274, 1273, 1272, 1271, 1270, 1269, 1268, 1267, 1266, 1265, 1264, 1263, 1262, 1261, 1260, 1259, 1258, 1257, 1256, 1255, 1254, 1253, 1252, 1251, 1250, 1249, 1248, 1247, 1246, 1245, 1244, 1243, 1242, 1241, 1240, 1239, 1238, 1237, 1236, 1235, 1234, 1233, 1232, 1231, 1230, 1229, 1228, 1227, 937, 936, 935, 934, 933, 932, 931, 930, 929, 928, 927, 926, 925, 924, 923, 922, 888, 887, 886, 885, 868, 867, 866, 865, 864, 863, 862, 861, 1226, 1225, 1224, 1223, 1222, 1221, 1220, 1219, 1218, 1217, 1216, 1215, 1214, 884, 883, 882, 881, 880, 879, 878, 877, 876, 875, 874, 873, 872, 871, 870, 869, 860, 859, 858, 857, 856, 845, 844, 843, 842, 841, 838, 837, 762, 761, 760, 759, 758, 757, 756, 746, 745, 1213, 1212, 1211, 1210, 1209, 1208, 1207, 1206, 1205, 1204, 1203, 1202, 1201, 1200, 1199, 1198, 1197, 1196, 1195, 1194, 1193, 1192, 1191, 1190, 1189, 1188, 1187, 1186, 1185, 1184, 1183, 1182, 1181, 1180, 1179, 1178, 1177, 1176, 1175, 1174, 1173, 1172, 1171, 1170, 1169, 1168, 1167, 1166, 1165, 1164, 1163, 1162, 1161, 1160, 1159, 1158, 1157, 1156, 1155, 1154, 1153, 1152, 1151, 1150, 1149, 1148, 1147, 1146, 1145, 1144, 1143, 1142, 1141, 1140, 1139, 1138, 1137, 1136, 1135, 1134, 1133, 1132, 1131, 1130, 1129, 1128, 1127, 1126, 1125, 1124, 1123, 1122, 1121, 855, 854, 853, 852, 851, 850, 849, 848, 847, 846, 840, 839, 836, 782, 781, 780, 779, 778, 777, 776, 775, 774, 773, 772, 771, 770, 769, 768, 767, 766, 765, 764, 763, 755, 754, 753, 752, 751, 750, 749, 748, 747, 744, 743, 740, 739, 738, 737, 736, 614, 613, 463, 429, 1120, 1119, 1118, 1117, 1116, 1115, 1114, 1113, 1112, 1111, 1110, 1109, 1108, 1107, 1106, 1105, 1104, 1103, 1102, 1101, 1100, 1099, 1098, 1097, 1096, 1095, 1094, 1093, 1092, 1091, 1090, 1089, 1088, 1087, 1086, 1085, 1084, 1083, 1082, 1081, 1080, 1079, 1078, 1077, 1076, 1075, 1074, 1073, 1072, 1071, 1070, 1069, 1068, 1067, 1066, 1065, 1064, 1063, 1062, 1061, 1060, 1059, 1058, 1057, 1056, 1055, 1054, 1053, 1052, 1051, 1050, 1049, 1048, 1047, 1046, 1045, 1044, 1043, 1042, 1041, 1040, 1039, 1038, 1037, 1036, 1035, 1034, 1033, 1032, 1031, 1030, 1029, 1028, 1027, 1026, 1025, 1024, 1023, 1022, 1021, 1020, 1019, 1018, 1017, 1016, 1015, 1014, 1013, 1012, 1011, 1010, 1009, 1008, 1007, 1006, 1005, 1004, 1003, 1002, 1001, 1000, 999, 998, 997, 996, 995, 994, 993, 992, 991, 990, 989, 988, 987, 986, 985, 984, 983, 982, 981, 980, 979, 978, 977, 976, 975, 974, 973, 972, 971, 970, 969, 968, 967, 966, 965, 964, 963, 962, 961, 960, 959, 958, 957, 956, 955, 954, 953, 952, 951, 835, 829, 828, 827, 826, 825, 824, 823, 822, 821, 820, 819, 801, 800, 799, 798, 797, 796, 795, 794, 793, 792, 791, 790, 789, 788, 787, 786, 785, 784, 783, 742, 741, 735, 734, 731, 730, 729, 632, 631, 630, 629, 628, 627, 624, 623, 620, 619, 617, 616, 615, 612, 466, 464, 444, 443, 430, 427, 834, 833, 832, 831, 830, 818, 817, 816, 815, 814, 813, 812, 811, 810, 809, 808, 807, 806, 805, 804, 803, 802, 733, 732, 728, 727, 726, 725, 724, 723, 722, 721, 720, 719, 718, 717, 716, 709, 708, 706, 653, 652, 651, 649, 648, 647, 646, 645, 644, 643, 642, 641, 635, 634, 633, 626, 625, 622, 621, 618, 611, 610, 589, 588, 521, 513, 512, 507, 504, 468, 467, 465, 457, 456, 451, 448, 445, 439, 438, 437, 436, 432, 431, 428, 426, 425]</t>
  </si>
  <si>
    <t>There are 1233 models</t>
  </si>
  <si>
    <t>[1884, 1883, 1882, 1881, 1880, 1879, 1878, 1877, 1876, 1875, 1874, 1873, 1872, 1871, 1870, 1869, 1868, 1867, 1866, 1865, 1864, 1863, 1862, 1861, 1860, 1859, 1858, 1857, 1856, 1855, 1854, 1853, 1852, 1851, 1850, 1849, 1848, 1847, 1846, 1845, 1844, 1843, 1842, 1901, 1900, 1899, 1898, 1897, 1896, 1895, 1894, 1893, 1892, 1891, 1890, 1889, 1888, 1887, 1886, 1885, 1841, 1840, 1839, 1838, 945, 944, 943, 942, 941, 940, 939, 938, 937, 936, 935, 934, 933, 932, 931, 930, 929, 928, 927, 926, 925, 924, 923, 922, 921, 920, 919, 918, 863, 862, 861, 860, 1837, 1836, 1835, 1834, 1833, 1832, 1831, 1830, 1829, 1828, 1827, 1826, 1825, 1824, 1823, 1822, 1821, 1820, 1819, 1818, 1817, 1816, 1815, 1814, 1813, 1812, 1811, 1810, 1809, 1808, 1807, 1806, 1805, 1804, 1803, 1802, 1801, 1800, 1799, 1798, 1797, 1796, 1795, 1794, 1793, 1792, 1791, 1790, 1789, 1788, 1787, 1786, 1785, 1784, 1783, 1782, 1781, 1780, 1779, 1778, 1777, 1776, 1775, 1774, 1773, 1772, 1771, 1770, 1769, 950, 949, 948, 947, 946, 917, 916, 915, 914, 913, 912, 911, 910, 909, 908, 907, 869, 868, 867, 866, 865, 864, 859, 858, 857, 856, 855, 854, 853, 852, 851, 850, 849, 848, 847, 846, 845, 844, 833, 832, 831, 830, 829, 828, 827, 1768, 1767, 1766, 1765, 1764, 1763, 1762, 1761, 1760, 1759, 1758, 1757, 1756, 1755, 1754, 1753, 1752, 1751, 906, 905, 904, 903, 902, 901, 900, 899, 898, 897, 896, 895, 894, 893, 892, 891, 890, 889, 888, 843, 842, 841, 840, 839, 838, 837, 836, 835, 834, 826, 825, 824, 823, 822, 821, 820, 819, 818, 817, 816, 815, 814, 813, 812, 811, 801, 800, 799, 798, 794, 793, 790, 788, 787, 785, 772, 771, 770, 769, 768, 767, 766, 765, 764, 763, 762, 761, 760, 759, 758, 1750, 1749, 1748, 1747, 1746, 1745, 1744, 1743, 1742, 1741, 1740, 1739, 1738, 1737, 1736, 1735, 1734, 1733, 1732, 1731, 1730, 1729, 1728, 1727, 1726, 1725, 1724, 1723, 1722, 1721, 1720, 1719, 1718, 1717, 1716, 1715, 1714, 1713, 1712, 1711, 1710, 1709, 1708, 1707, 1706, 1705, 1704, 1703, 1702, 1701, 1700, 1699, 1698, 1697, 1696, 1695, 1694, 1693, 1692, 1691, 1690, 1689, 1688, 1687, 1686, 1685, 1684, 1683, 1682, 1681, 1680, 1679, 1678, 1677, 1676, 1675, 1674, 1673, 1672, 1671, 1670, 1669, 1668, 1667, 1666, 1665, 1664, 1663, 1662, 1661, 1660, 1659, 1658, 1657, 1656, 1655, 1654, 1653, 1652, 1651, 1650, 1310, 1309, 1308, 1307, 1306, 1305, 1304, 887, 886, 885, 884, 883, 882, 881, 880, 879, 878, 877, 876, 875, 874, 873, 872, 871, 870, 810, 809, 808, 807, 806, 805, 804, 803, 802, 797, 796, 795, 792, 791, 789, 786, 784, 783, 780, 779, 778, 776, 775, 774, 773, 757, 756, 755, 1649, 1648, 1647, 1646, 1645, 1644, 1643, 1642, 1641, 1640, 1639, 1638, 1637, 1636, 1635, 1634, 1633, 1632, 1631, 1630, 1629, 1628, 1627, 1626, 1625, 1624, 1623, 1622, 1621, 1620, 1619, 1618, 1617, 1616, 1615, 1614, 1613, 1612, 1611, 1610, 1609, 1608, 1607, 1606, 1605, 1604, 1603, 1602, 1601, 1600, 1599, 1598, 1597, 1596, 1595, 1594, 1593, 1592, 1591, 1590, 1589, 1588, 1587, 1586, 1585, 1584, 1583, 1582, 1581, 1580, 1579, 1578, 1577, 1576, 1575, 1574, 1573, 1572, 1571, 1570, 1569, 1568, 1567, 1566, 1565, 1564, 1563, 1562, 1561, 1560, 1559, 1558, 1557, 1556, 1555, 1554, 1553, 1552, 1551, 1550, 1549, 1548, 1547, 1546, 1545, 1544, 1543, 1542, 1541, 1540, 1539, 1538, 1537, 1536, 1535, 1534, 1533, 1532, 1531, 1530, 1529, 1528, 1527, 1526, 1525, 1524, 1523, 1522, 1521, 1520, 1519, 1518, 1517, 1516, 1515, 1514, 1513, 1512, 1511, 1510, 1509, 1508, 1507, 1506, 1505, 1504, 1503, 1502, 1501, 1500, 1499, 1498, 1497, 1496, 1495, 1494, 1493, 1492, 1491, 1490, 1489, 1488, 1487, 1486, 1485, 1484, 1483, 1482, 1481, 1480, 1479, 1478, 1477, 1476, 1475, 1474, 1473, 1472, 1471, 1470, 1469, 1468, 1467, 1466, 1465, 1464, 1463, 1462, 1461, 1460, 1459, 1458, 1457, 1456, 1455, 1454, 1453, 1452, 1451, 1450, 1449, 1448, 1447, 1446, 1445, 1444, 1443, 1442, 1441, 1440, 1439, 1438, 1437, 1436, 1435, 1434, 1433, 1432, 1431, 1430, 1429, 1428, 1427, 1426, 1425, 1424, 1423, 1422, 1421, 1420, 1419, 1418, 1417, 1416, 1415, 1414, 1413, 1391, 1390, 1389, 1388, 1387, 1386, 1385, 1384, 1383, 1382, 1381, 1380, 1379, 1378, 1377, 1376, 1375, 1374, 1373, 1372, 1371, 1370, 1369, 1368, 1367, 1366, 1365, 1364, 1363, 1362, 1361, 1360, 1359, 1358, 1357, 1356, 1355, 1354, 1353, 1352, 1351, 1350, 1349, 1348, 1347, 1346, 1345, 1344, 1343, 1342, 1341, 1340, 1339, 1338, 1337, 1336, 1335, 1334, 1333, 1332, 1331, 1330, 1329, 1328, 1327, 1326, 1325, 1324, 1323, 1322, 1321, 1320, 1319, 1318, 1317, 1316, 1315, 1314, 1313, 1312, 1311, 1303, 1302, 1301, 1300, 1299, 1298, 1297, 1296, 1295, 1294, 1293, 1292, 1291, 1290, 1289, 1288, 1287, 1286, 1285, 1284, 1283, 1282, 1281, 1280, 1279, 1278, 1277, 1276, 1275, 1274, 1273, 1272, 1271, 1270, 1269, 1268, 1267, 1266, 1265, 1264, 1263, 1262, 1261, 1260, 1259, 1258, 1257, 1256, 1255, 1254, 1253, 1252, 1251, 1250, 1249, 1248, 1247, 1246, 1245, 1244, 1243, 1242, 1241, 1240, 1239, 1238, 1237, 1236, 1235, 1234, 1233, 1232, 1231, 1230, 1229, 1228, 1227, 1226, 1225, 1224, 1223, 1222, 1221, 1220, 1219, 1218, 1217, 1216, 1215, 1214, 1213, 1212, 1211, 1210, 1209, 1208, 1207, 1206, 1205, 1204, 1203, 1202, 1201, 1200, 1199, 1198, 1197, 1196, 1195, 1194, 1193, 1192, 1191, 1190, 1189, 1188, 1187, 1186, 1185, 1184, 1183, 1182, 1181, 1180, 1179, 1178, 1177, 1176, 1175, 1174, 1173, 1172, 1171, 1170, 1169, 1168, 1167, 1166, 1165, 1164, 1163, 1162, 1161, 1160, 1159, 1158, 1157, 1156, 1155, 1154, 1153, 1152, 1151, 1150, 1149, 1148, 1147, 1146, 1145, 1144, 1143, 1142, 1141, 1140, 1139, 1138, 1137, 1136, 1135, 1134, 1133, 1132, 1131, 1130, 1129, 782, 781, 777, 754, 753, 610, 590, 1412, 1411, 1410, 1409, 1408, 1407, 1406, 1405, 1404, 1403, 1402, 1401, 1400, 1399, 1398, 1397, 1396, 1395, 1394, 1393, 1392, 1128, 1127, 1126, 1125, 1124, 1123, 1122, 1121, 1120, 1119, 1118, 1117, 1116, 1115, 1114, 1113, 1112, 1111, 1110, 1109, 1108, 1107, 1106, 1105, 1104, 1103, 1102, 1101, 1100, 1099, 1098, 1097, 1096, 1095, 1094, 1093, 1092, 1091, 1090, 1089, 1088, 1087, 1086, 1085, 1084, 1083, 1082, 1081, 1080, 1079, 1078, 1077, 1076, 1075, 1074, 1073, 1072, 1071, 1070, 1069, 1068, 1067, 1066, 1065, 1064, 1063, 1062, 1061, 1060, 1059, 1058, 1057, 1056, 1055, 1054, 1053, 1052, 1051, 1050, 1049, 1048, 1047, 1046, 1045, 1044, 1043, 1042, 1041, 1040, 1039, 1038, 1037, 1036, 1035, 1034, 1033, 1032, 1031, 1030, 1029, 1028, 1027, 1026, 1025, 1024, 1023, 1022, 1021, 1020, 1019, 1018, 1017, 1016, 1015, 1014, 1013, 1012, 1011, 1010, 1009, 1008, 1007, 1006, 1005, 1004, 1003, 1002, 1001, 752, 751, 750, 623, 622, 621, 620, 614, 613, 612, 611, 609, 607, 598, 591, 1000, 999, 998, 997, 996, 995, 994, 993, 992, 991, 990, 989, 988, 987, 986, 985, 984, 983, 982, 981, 980, 979, 978, 977, 976, 975, 974, 973, 972, 971, 970, 969, 968, 967, 966, 965, 964, 963, 962, 961, 960, 959, 958, 957, 956, 955, 954, 953, 952, 951, 749, 748, 747, 742, 741, 740, 739, 738, 624, 619, 618, 617, 616, 615, 608, 604, 603, 599, 593, 592, 469, 746, 745, 744, 743, 737, 736, 735, 734, 733, 626, 606, 605, 602, 601, 600, 597, 596, 594, 588, 470, 468, 467, 459, 455, 732, 731, 630, 629, 628, 627, 625, 595, 589, 587, 586, 498, 472, 471, 466, 465, 462, 461, 460, 458, 457, 456]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</si>
</sst>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10" fontId="0" fillId="0" borderId="0" xfId="0" applyNumberFormat="1"/>
    <xf numFmtId="9" fontId="0" fillId="0" borderId="0" xfId="0" applyNumberFormat="1"/>
    <xf numFmtId="3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NumberFormat="1" applyFont="1"/>
    <xf numFmtId="0" fontId="0" fillId="0" borderId="0" xfId="0" applyNumberFormat="1"/>
    <xf numFmtId="0" fontId="3" fillId="0" borderId="0" xfId="0" applyFont="1"/>
    <xf numFmtId="164" fontId="0" fillId="0" borderId="0" xfId="0" applyNumberFormat="1"/>
    <xf numFmtId="1" fontId="0" fillId="0" borderId="0" xfId="0" applyNumberFormat="1"/>
    <xf numFmtId="17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16" fontId="0" fillId="0" borderId="0" xfId="0" applyNumberFormat="1"/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2" fontId="3" fillId="0" borderId="0" xfId="0" applyNumberFormat="1" applyFont="1"/>
  </cellXfs>
  <cellStyles count="517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Besuchter Link" xfId="92" builtinId="9" hidden="1"/>
    <cellStyle name="Besuchter Link" xfId="94" builtinId="9" hidden="1"/>
    <cellStyle name="Besuchter Link" xfId="96" builtinId="9" hidden="1"/>
    <cellStyle name="Besuchter Link" xfId="98" builtinId="9" hidden="1"/>
    <cellStyle name="Besuchter Link" xfId="100" builtinId="9" hidden="1"/>
    <cellStyle name="Besuchter Link" xfId="102" builtinId="9" hidden="1"/>
    <cellStyle name="Besuchter Link" xfId="104" builtinId="9" hidden="1"/>
    <cellStyle name="Besuchter Link" xfId="106" builtinId="9" hidden="1"/>
    <cellStyle name="Besuchter Link" xfId="108" builtinId="9" hidden="1"/>
    <cellStyle name="Besuchter Link" xfId="110" builtinId="9" hidden="1"/>
    <cellStyle name="Besuchter Link" xfId="112" builtinId="9" hidden="1"/>
    <cellStyle name="Besuchter Link" xfId="114" builtinId="9" hidden="1"/>
    <cellStyle name="Besuchter Link" xfId="116" builtinId="9" hidden="1"/>
    <cellStyle name="Besuchter Link" xfId="118" builtinId="9" hidden="1"/>
    <cellStyle name="Besuchter Link" xfId="120" builtinId="9" hidden="1"/>
    <cellStyle name="Besuchter Link" xfId="122" builtinId="9" hidden="1"/>
    <cellStyle name="Besuchter Link" xfId="124" builtinId="9" hidden="1"/>
    <cellStyle name="Besuchter Link" xfId="126" builtinId="9" hidden="1"/>
    <cellStyle name="Besuchter Link" xfId="128" builtinId="9" hidden="1"/>
    <cellStyle name="Besuchter Link" xfId="130" builtinId="9" hidden="1"/>
    <cellStyle name="Besuchter Link" xfId="132" builtinId="9" hidden="1"/>
    <cellStyle name="Besuchter Link" xfId="134" builtinId="9" hidden="1"/>
    <cellStyle name="Besuchter Link" xfId="136" builtinId="9" hidden="1"/>
    <cellStyle name="Besuchter Link" xfId="138" builtinId="9" hidden="1"/>
    <cellStyle name="Besuchter Link" xfId="140" builtinId="9" hidden="1"/>
    <cellStyle name="Besuchter Link" xfId="142" builtinId="9" hidden="1"/>
    <cellStyle name="Besuchter Link" xfId="144" builtinId="9" hidden="1"/>
    <cellStyle name="Besuchter Link" xfId="146" builtinId="9" hidden="1"/>
    <cellStyle name="Besuchter Link" xfId="148" builtinId="9" hidden="1"/>
    <cellStyle name="Besuchter Link" xfId="150" builtinId="9" hidden="1"/>
    <cellStyle name="Besuchter Link" xfId="152" builtinId="9" hidden="1"/>
    <cellStyle name="Besuchter Link" xfId="154" builtinId="9" hidden="1"/>
    <cellStyle name="Besuchter Link" xfId="156" builtinId="9" hidden="1"/>
    <cellStyle name="Besuchter Link" xfId="158" builtinId="9" hidden="1"/>
    <cellStyle name="Besuchter Link" xfId="160" builtinId="9" hidden="1"/>
    <cellStyle name="Besuchter Link" xfId="162" builtinId="9" hidden="1"/>
    <cellStyle name="Besuchter Link" xfId="164" builtinId="9" hidden="1"/>
    <cellStyle name="Besuchter Link" xfId="166" builtinId="9" hidden="1"/>
    <cellStyle name="Besuchter Link" xfId="168" builtinId="9" hidden="1"/>
    <cellStyle name="Besuchter Link" xfId="170" builtinId="9" hidden="1"/>
    <cellStyle name="Besuchter Link" xfId="172" builtinId="9" hidden="1"/>
    <cellStyle name="Besuchter Link" xfId="174" builtinId="9" hidden="1"/>
    <cellStyle name="Besuchter Link" xfId="176" builtinId="9" hidden="1"/>
    <cellStyle name="Besuchter Link" xfId="178" builtinId="9" hidden="1"/>
    <cellStyle name="Besuchter Link" xfId="180" builtinId="9" hidden="1"/>
    <cellStyle name="Besuchter Link" xfId="182" builtinId="9" hidden="1"/>
    <cellStyle name="Besuchter Link" xfId="184" builtinId="9" hidden="1"/>
    <cellStyle name="Besuchter Link" xfId="186" builtinId="9" hidden="1"/>
    <cellStyle name="Besuchter Link" xfId="188" builtinId="9" hidden="1"/>
    <cellStyle name="Besuchter Link" xfId="190" builtinId="9" hidden="1"/>
    <cellStyle name="Besuchter Link" xfId="192" builtinId="9" hidden="1"/>
    <cellStyle name="Besuchter Link" xfId="194" builtinId="9" hidden="1"/>
    <cellStyle name="Besuchter Link" xfId="196" builtinId="9" hidden="1"/>
    <cellStyle name="Besuchter Link" xfId="198" builtinId="9" hidden="1"/>
    <cellStyle name="Besuchter Link" xfId="200" builtinId="9" hidden="1"/>
    <cellStyle name="Besuchter Link" xfId="202" builtinId="9" hidden="1"/>
    <cellStyle name="Besuchter Link" xfId="204" builtinId="9" hidden="1"/>
    <cellStyle name="Besuchter Link" xfId="206" builtinId="9" hidden="1"/>
    <cellStyle name="Besuchter Link" xfId="208" builtinId="9" hidden="1"/>
    <cellStyle name="Besuchter Link" xfId="210" builtinId="9" hidden="1"/>
    <cellStyle name="Besuchter Link" xfId="212" builtinId="9" hidden="1"/>
    <cellStyle name="Besuchter Link" xfId="214" builtinId="9" hidden="1"/>
    <cellStyle name="Besuchter Link" xfId="216" builtinId="9" hidden="1"/>
    <cellStyle name="Besuchter Link" xfId="218" builtinId="9" hidden="1"/>
    <cellStyle name="Besuchter Link" xfId="220" builtinId="9" hidden="1"/>
    <cellStyle name="Besuchter Link" xfId="222" builtinId="9" hidden="1"/>
    <cellStyle name="Besuchter Link" xfId="224" builtinId="9" hidden="1"/>
    <cellStyle name="Besuchter Link" xfId="226" builtinId="9" hidden="1"/>
    <cellStyle name="Besuchter Link" xfId="228" builtinId="9" hidden="1"/>
    <cellStyle name="Besuchter Link" xfId="230" builtinId="9" hidden="1"/>
    <cellStyle name="Besuchter Link" xfId="232" builtinId="9" hidden="1"/>
    <cellStyle name="Besuchter Link" xfId="234" builtinId="9" hidden="1"/>
    <cellStyle name="Besuchter Link" xfId="236" builtinId="9" hidden="1"/>
    <cellStyle name="Besuchter Link" xfId="238" builtinId="9" hidden="1"/>
    <cellStyle name="Besuchter Link" xfId="240" builtinId="9" hidden="1"/>
    <cellStyle name="Besuchter Link" xfId="242" builtinId="9" hidden="1"/>
    <cellStyle name="Besuchter Link" xfId="244" builtinId="9" hidden="1"/>
    <cellStyle name="Besuchter Link" xfId="246" builtinId="9" hidden="1"/>
    <cellStyle name="Besuchter Link" xfId="248" builtinId="9" hidden="1"/>
    <cellStyle name="Besuchter Link" xfId="250" builtinId="9" hidden="1"/>
    <cellStyle name="Besuchter Link" xfId="252" builtinId="9" hidden="1"/>
    <cellStyle name="Besuchter Link" xfId="254" builtinId="9" hidden="1"/>
    <cellStyle name="Besuchter Link" xfId="256" builtinId="9" hidden="1"/>
    <cellStyle name="Besuchter Link" xfId="258" builtinId="9" hidden="1"/>
    <cellStyle name="Besuchter Link" xfId="260" builtinId="9" hidden="1"/>
    <cellStyle name="Besuchter Link" xfId="262" builtinId="9" hidden="1"/>
    <cellStyle name="Besuchter Link" xfId="264" builtinId="9" hidden="1"/>
    <cellStyle name="Besuchter Link" xfId="266" builtinId="9" hidden="1"/>
    <cellStyle name="Besuchter Link" xfId="268" builtinId="9" hidden="1"/>
    <cellStyle name="Besuchter Link" xfId="270" builtinId="9" hidden="1"/>
    <cellStyle name="Besuchter Link" xfId="272" builtinId="9" hidden="1"/>
    <cellStyle name="Besuchter Link" xfId="274" builtinId="9" hidden="1"/>
    <cellStyle name="Besuchter Link" xfId="276" builtinId="9" hidden="1"/>
    <cellStyle name="Besuchter Link" xfId="278" builtinId="9" hidden="1"/>
    <cellStyle name="Besuchter Link" xfId="280" builtinId="9" hidden="1"/>
    <cellStyle name="Besuchter Link" xfId="282" builtinId="9" hidden="1"/>
    <cellStyle name="Besuchter Link" xfId="284" builtinId="9" hidden="1"/>
    <cellStyle name="Besuchter Link" xfId="286" builtinId="9" hidden="1"/>
    <cellStyle name="Besuchter Link" xfId="288" builtinId="9" hidden="1"/>
    <cellStyle name="Besuchter Link" xfId="290" builtinId="9" hidden="1"/>
    <cellStyle name="Besuchter Link" xfId="292" builtinId="9" hidden="1"/>
    <cellStyle name="Besuchter Link" xfId="294" builtinId="9" hidden="1"/>
    <cellStyle name="Besuchter Link" xfId="296" builtinId="9" hidden="1"/>
    <cellStyle name="Besuchter Link" xfId="298" builtinId="9" hidden="1"/>
    <cellStyle name="Besuchter Link" xfId="300" builtinId="9" hidden="1"/>
    <cellStyle name="Besuchter Link" xfId="302" builtinId="9" hidden="1"/>
    <cellStyle name="Besuchter Link" xfId="304" builtinId="9" hidden="1"/>
    <cellStyle name="Besuchter Link" xfId="306" builtinId="9" hidden="1"/>
    <cellStyle name="Besuchter Link" xfId="308" builtinId="9" hidden="1"/>
    <cellStyle name="Besuchter Link" xfId="310" builtinId="9" hidden="1"/>
    <cellStyle name="Besuchter Link" xfId="312" builtinId="9" hidden="1"/>
    <cellStyle name="Besuchter Link" xfId="314" builtinId="9" hidden="1"/>
    <cellStyle name="Besuchter Link" xfId="316" builtinId="9" hidden="1"/>
    <cellStyle name="Besuchter Link" xfId="318" builtinId="9" hidden="1"/>
    <cellStyle name="Besuchter Link" xfId="320" builtinId="9" hidden="1"/>
    <cellStyle name="Besuchter Link" xfId="322" builtinId="9" hidden="1"/>
    <cellStyle name="Besuchter Link" xfId="324" builtinId="9" hidden="1"/>
    <cellStyle name="Besuchter Link" xfId="326" builtinId="9" hidden="1"/>
    <cellStyle name="Besuchter Link" xfId="328" builtinId="9" hidden="1"/>
    <cellStyle name="Besuchter Link" xfId="330" builtinId="9" hidden="1"/>
    <cellStyle name="Besuchter Link" xfId="332" builtinId="9" hidden="1"/>
    <cellStyle name="Besuchter Link" xfId="334" builtinId="9" hidden="1"/>
    <cellStyle name="Besuchter Link" xfId="336" builtinId="9" hidden="1"/>
    <cellStyle name="Besuchter Link" xfId="338" builtinId="9" hidden="1"/>
    <cellStyle name="Besuchter Link" xfId="340" builtinId="9" hidden="1"/>
    <cellStyle name="Besuchter Link" xfId="342" builtinId="9" hidden="1"/>
    <cellStyle name="Besuchter Link" xfId="344" builtinId="9" hidden="1"/>
    <cellStyle name="Besuchter Link" xfId="346" builtinId="9" hidden="1"/>
    <cellStyle name="Besuchter Link" xfId="348" builtinId="9" hidden="1"/>
    <cellStyle name="Besuchter Link" xfId="350" builtinId="9" hidden="1"/>
    <cellStyle name="Besuchter Link" xfId="352" builtinId="9" hidden="1"/>
    <cellStyle name="Besuchter Link" xfId="354" builtinId="9" hidden="1"/>
    <cellStyle name="Besuchter Link" xfId="356" builtinId="9" hidden="1"/>
    <cellStyle name="Besuchter Link" xfId="358" builtinId="9" hidden="1"/>
    <cellStyle name="Besuchter Link" xfId="360" builtinId="9" hidden="1"/>
    <cellStyle name="Besuchter Link" xfId="362" builtinId="9" hidden="1"/>
    <cellStyle name="Besuchter Link" xfId="364" builtinId="9" hidden="1"/>
    <cellStyle name="Besuchter Link" xfId="366" builtinId="9" hidden="1"/>
    <cellStyle name="Besuchter Link" xfId="368" builtinId="9" hidden="1"/>
    <cellStyle name="Besuchter Link" xfId="370" builtinId="9" hidden="1"/>
    <cellStyle name="Besuchter Link" xfId="372" builtinId="9" hidden="1"/>
    <cellStyle name="Besuchter Link" xfId="374" builtinId="9" hidden="1"/>
    <cellStyle name="Besuchter Link" xfId="376" builtinId="9" hidden="1"/>
    <cellStyle name="Besuchter Link" xfId="378" builtinId="9" hidden="1"/>
    <cellStyle name="Besuchter Link" xfId="380" builtinId="9" hidden="1"/>
    <cellStyle name="Besuchter Link" xfId="382" builtinId="9" hidden="1"/>
    <cellStyle name="Besuchter Link" xfId="384" builtinId="9" hidden="1"/>
    <cellStyle name="Besuchter Link" xfId="386" builtinId="9" hidden="1"/>
    <cellStyle name="Besuchter Link" xfId="388" builtinId="9" hidden="1"/>
    <cellStyle name="Besuchter Link" xfId="390" builtinId="9" hidden="1"/>
    <cellStyle name="Besuchter Link" xfId="392" builtinId="9" hidden="1"/>
    <cellStyle name="Besuchter Link" xfId="394" builtinId="9" hidden="1"/>
    <cellStyle name="Besuchter Link" xfId="396" builtinId="9" hidden="1"/>
    <cellStyle name="Besuchter Link" xfId="398" builtinId="9" hidden="1"/>
    <cellStyle name="Besuchter Link" xfId="400" builtinId="9" hidden="1"/>
    <cellStyle name="Besuchter Link" xfId="402" builtinId="9" hidden="1"/>
    <cellStyle name="Besuchter Link" xfId="404" builtinId="9" hidden="1"/>
    <cellStyle name="Besuchter Link" xfId="406" builtinId="9" hidden="1"/>
    <cellStyle name="Besuchter Link" xfId="408" builtinId="9" hidden="1"/>
    <cellStyle name="Besuchter Link" xfId="410" builtinId="9" hidden="1"/>
    <cellStyle name="Besuchter Link" xfId="412" builtinId="9" hidden="1"/>
    <cellStyle name="Besuchter Link" xfId="414" builtinId="9" hidden="1"/>
    <cellStyle name="Besuchter Link" xfId="416" builtinId="9" hidden="1"/>
    <cellStyle name="Besuchter Link" xfId="418" builtinId="9" hidden="1"/>
    <cellStyle name="Besuchter Link" xfId="420" builtinId="9" hidden="1"/>
    <cellStyle name="Besuchter Link" xfId="422" builtinId="9" hidden="1"/>
    <cellStyle name="Besuchter Link" xfId="424" builtinId="9" hidden="1"/>
    <cellStyle name="Besuchter Link" xfId="426" builtinId="9" hidden="1"/>
    <cellStyle name="Besuchter Link" xfId="428" builtinId="9" hidden="1"/>
    <cellStyle name="Besuchter Link" xfId="430" builtinId="9" hidden="1"/>
    <cellStyle name="Besuchter Link" xfId="432" builtinId="9" hidden="1"/>
    <cellStyle name="Besuchter Link" xfId="434" builtinId="9" hidden="1"/>
    <cellStyle name="Besuchter Link" xfId="436" builtinId="9" hidden="1"/>
    <cellStyle name="Besuchter Link" xfId="438" builtinId="9" hidden="1"/>
    <cellStyle name="Besuchter Link" xfId="440" builtinId="9" hidden="1"/>
    <cellStyle name="Besuchter Link" xfId="442" builtinId="9" hidden="1"/>
    <cellStyle name="Besuchter Link" xfId="444" builtinId="9" hidden="1"/>
    <cellStyle name="Besuchter Link" xfId="446" builtinId="9" hidden="1"/>
    <cellStyle name="Besuchter Link" xfId="448" builtinId="9" hidden="1"/>
    <cellStyle name="Besuchter Link" xfId="450" builtinId="9" hidden="1"/>
    <cellStyle name="Besuchter Link" xfId="452" builtinId="9" hidden="1"/>
    <cellStyle name="Besuchter Link" xfId="454" builtinId="9" hidden="1"/>
    <cellStyle name="Besuchter Link" xfId="456" builtinId="9" hidden="1"/>
    <cellStyle name="Besuchter Link" xfId="458" builtinId="9" hidden="1"/>
    <cellStyle name="Besuchter Link" xfId="460" builtinId="9" hidden="1"/>
    <cellStyle name="Besuchter Link" xfId="462" builtinId="9" hidden="1"/>
    <cellStyle name="Besuchter Link" xfId="464" builtinId="9" hidden="1"/>
    <cellStyle name="Besuchter Link" xfId="466" builtinId="9" hidden="1"/>
    <cellStyle name="Besuchter Link" xfId="468" builtinId="9" hidden="1"/>
    <cellStyle name="Besuchter Link" xfId="470" builtinId="9" hidden="1"/>
    <cellStyle name="Besuchter Link" xfId="472" builtinId="9" hidden="1"/>
    <cellStyle name="Besuchter Link" xfId="474" builtinId="9" hidden="1"/>
    <cellStyle name="Besuchter Link" xfId="476" builtinId="9" hidden="1"/>
    <cellStyle name="Besuchter Link" xfId="478" builtinId="9" hidden="1"/>
    <cellStyle name="Besuchter Link" xfId="480" builtinId="9" hidden="1"/>
    <cellStyle name="Besuchter Link" xfId="482" builtinId="9" hidden="1"/>
    <cellStyle name="Besuchter Link" xfId="484" builtinId="9" hidden="1"/>
    <cellStyle name="Besuchter Link" xfId="486" builtinId="9" hidden="1"/>
    <cellStyle name="Besuchter Link" xfId="488" builtinId="9" hidden="1"/>
    <cellStyle name="Besuchter Link" xfId="490" builtinId="9" hidden="1"/>
    <cellStyle name="Besuchter Link" xfId="492" builtinId="9" hidden="1"/>
    <cellStyle name="Besuchter Link" xfId="494" builtinId="9" hidden="1"/>
    <cellStyle name="Besuchter Link" xfId="496" builtinId="9" hidden="1"/>
    <cellStyle name="Besuchter Link" xfId="498" builtinId="9" hidden="1"/>
    <cellStyle name="Besuchter Link" xfId="500" builtinId="9" hidden="1"/>
    <cellStyle name="Besuchter Link" xfId="502" builtinId="9" hidden="1"/>
    <cellStyle name="Besuchter Link" xfId="504" builtinId="9" hidden="1"/>
    <cellStyle name="Besuchter Link" xfId="506" builtinId="9" hidden="1"/>
    <cellStyle name="Besuchter Link" xfId="508" builtinId="9" hidden="1"/>
    <cellStyle name="Besuchter Link" xfId="510" builtinId="9" hidden="1"/>
    <cellStyle name="Besuchter Link" xfId="512" builtinId="9" hidden="1"/>
    <cellStyle name="Besuchter Link" xfId="514" builtinId="9" hidden="1"/>
    <cellStyle name="Besuchter Link" xfId="51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tabSelected="1" workbookViewId="0">
      <selection activeCell="Q30" sqref="Q30"/>
    </sheetView>
  </sheetViews>
  <sheetFormatPr baseColWidth="10" defaultRowHeight="15" x14ac:dyDescent="0"/>
  <cols>
    <col min="1" max="1" width="29.1640625" bestFit="1" customWidth="1"/>
    <col min="2" max="2" width="8.33203125" bestFit="1" customWidth="1"/>
    <col min="3" max="3" width="9.83203125" customWidth="1"/>
    <col min="4" max="4" width="10" customWidth="1"/>
    <col min="5" max="5" width="14" customWidth="1"/>
    <col min="6" max="6" width="8.6640625" bestFit="1" customWidth="1"/>
    <col min="7" max="7" width="11" bestFit="1" customWidth="1"/>
    <col min="8" max="8" width="9.33203125" bestFit="1" customWidth="1"/>
    <col min="9" max="9" width="9.1640625" bestFit="1" customWidth="1"/>
    <col min="10" max="11" width="11" bestFit="1" customWidth="1"/>
    <col min="13" max="13" width="11.83203125" bestFit="1" customWidth="1"/>
    <col min="14" max="14" width="8.1640625" bestFit="1" customWidth="1"/>
  </cols>
  <sheetData>
    <row r="1" spans="1:14" ht="90">
      <c r="A1" s="12" t="s">
        <v>1055</v>
      </c>
      <c r="B1" s="4" t="s">
        <v>832</v>
      </c>
      <c r="C1" s="4" t="s">
        <v>830</v>
      </c>
      <c r="D1" s="5" t="s">
        <v>1166</v>
      </c>
      <c r="E1" s="5" t="s">
        <v>1167</v>
      </c>
      <c r="F1" s="4" t="s">
        <v>828</v>
      </c>
      <c r="G1" s="4" t="s">
        <v>833</v>
      </c>
      <c r="H1" s="4" t="s">
        <v>826</v>
      </c>
      <c r="I1" s="4" t="s">
        <v>834</v>
      </c>
      <c r="J1" s="4" t="s">
        <v>824</v>
      </c>
      <c r="K1" s="4" t="s">
        <v>825</v>
      </c>
      <c r="L1" s="8" t="s">
        <v>869</v>
      </c>
      <c r="M1" s="8" t="s">
        <v>868</v>
      </c>
      <c r="N1" s="4" t="s">
        <v>831</v>
      </c>
    </row>
    <row r="2" spans="1:14">
      <c r="A2" t="s">
        <v>1058</v>
      </c>
      <c r="B2" s="19">
        <v>0.192</v>
      </c>
      <c r="C2" s="19">
        <v>169.184</v>
      </c>
      <c r="D2" s="19">
        <v>3.5840000000000001</v>
      </c>
      <c r="E2" s="19">
        <v>6897.9840000000004</v>
      </c>
      <c r="F2" s="19">
        <v>1.0880000000000001</v>
      </c>
      <c r="G2" s="19">
        <v>240.28800000000001</v>
      </c>
      <c r="H2" s="19">
        <v>13.76</v>
      </c>
      <c r="I2" s="19">
        <v>193.92</v>
      </c>
      <c r="J2" s="19">
        <v>28.64</v>
      </c>
      <c r="K2" s="19">
        <v>458.20800000000003</v>
      </c>
      <c r="L2" s="19">
        <v>1.4079999999999999</v>
      </c>
      <c r="M2" s="19">
        <v>1.1839999999999999</v>
      </c>
      <c r="N2" s="19"/>
    </row>
    <row r="3" spans="1:14">
      <c r="A3" t="s">
        <v>205</v>
      </c>
      <c r="B3" s="19">
        <v>0.128</v>
      </c>
      <c r="C3" s="19">
        <v>39.167999999999999</v>
      </c>
      <c r="D3" s="19">
        <v>0.83199999999999996</v>
      </c>
      <c r="E3" s="19">
        <v>2137.152</v>
      </c>
      <c r="F3" s="19">
        <v>0.64</v>
      </c>
      <c r="G3" s="19">
        <v>54.783999999999999</v>
      </c>
      <c r="H3" s="19">
        <v>6.944</v>
      </c>
      <c r="I3" s="19">
        <v>60.48</v>
      </c>
      <c r="J3" s="19">
        <v>16.16</v>
      </c>
      <c r="K3" s="19">
        <v>70.367999999999995</v>
      </c>
      <c r="L3" s="20">
        <v>0.89945600000000003</v>
      </c>
      <c r="M3" s="20">
        <v>1182.3211200000001</v>
      </c>
      <c r="N3" s="19">
        <v>3.2000000000000001E-2</v>
      </c>
    </row>
    <row r="4" spans="1:14">
      <c r="A4" t="s">
        <v>1086</v>
      </c>
      <c r="B4" s="19">
        <v>4.8639999999999999</v>
      </c>
      <c r="C4" s="19">
        <v>4.32</v>
      </c>
      <c r="D4" s="19">
        <v>6.4000000000000001E-2</v>
      </c>
      <c r="E4" s="19">
        <v>89.951999999999998</v>
      </c>
      <c r="F4" s="19">
        <v>3.968</v>
      </c>
      <c r="G4" s="19">
        <v>1467.2</v>
      </c>
      <c r="H4" s="20">
        <v>4393.8559999999998</v>
      </c>
      <c r="I4" s="20">
        <v>70906.880000000005</v>
      </c>
      <c r="J4" s="19">
        <v>389.6</v>
      </c>
      <c r="K4" s="19">
        <v>659777.43999999994</v>
      </c>
      <c r="L4" s="19">
        <v>8.2208000000000003E-2</v>
      </c>
      <c r="M4" s="19">
        <v>37.636671999999997</v>
      </c>
      <c r="N4" s="19">
        <v>2.1120000000000001</v>
      </c>
    </row>
    <row r="5" spans="1:14">
      <c r="A5" t="s">
        <v>1078</v>
      </c>
      <c r="B5" s="19">
        <v>5.5359999999999996</v>
      </c>
      <c r="C5" s="19">
        <v>21177.472000000002</v>
      </c>
      <c r="D5" s="19">
        <v>5262.2719999999999</v>
      </c>
      <c r="E5" s="19">
        <v>1052067.4879999999</v>
      </c>
      <c r="F5" s="19">
        <v>4.4800000000000004</v>
      </c>
      <c r="G5" s="19">
        <v>25.536000000000001</v>
      </c>
      <c r="H5" s="19">
        <v>82.784000000000006</v>
      </c>
      <c r="I5" s="19">
        <v>148.16</v>
      </c>
      <c r="J5" s="19">
        <v>62.752000000000002</v>
      </c>
      <c r="K5" s="19">
        <v>85.311999999999998</v>
      </c>
      <c r="L5" s="19">
        <v>274.59059200000002</v>
      </c>
      <c r="M5" s="19">
        <v>20339.240448</v>
      </c>
      <c r="N5" s="19"/>
    </row>
    <row r="6" spans="1:14">
      <c r="A6" t="s">
        <v>222</v>
      </c>
      <c r="B6" s="19">
        <v>3.2000000000000001E-2</v>
      </c>
      <c r="C6" s="19">
        <v>6.72</v>
      </c>
      <c r="D6" s="19">
        <v>9.6000000000000002E-2</v>
      </c>
      <c r="E6" s="19">
        <v>462.43200000000002</v>
      </c>
      <c r="F6" s="19">
        <v>0.16</v>
      </c>
      <c r="G6" s="19">
        <v>7.7119999999999997</v>
      </c>
      <c r="H6" s="19">
        <v>0.86399999999999999</v>
      </c>
      <c r="I6" s="19">
        <v>37.183999999999997</v>
      </c>
      <c r="J6" s="19">
        <v>0.48</v>
      </c>
      <c r="K6" s="19">
        <v>20.032</v>
      </c>
      <c r="L6" s="20">
        <v>3.2000000000000001E-2</v>
      </c>
      <c r="M6" s="20">
        <v>86.553824000000006</v>
      </c>
      <c r="N6" s="19">
        <v>3.2000000000000001E-2</v>
      </c>
    </row>
    <row r="7" spans="1:14">
      <c r="A7" t="s">
        <v>1080</v>
      </c>
      <c r="B7" s="19">
        <v>3.2000000000000001E-2</v>
      </c>
      <c r="C7" s="19">
        <v>2.6560000000000001</v>
      </c>
      <c r="D7" s="19">
        <v>0.41599999999999998</v>
      </c>
      <c r="E7" s="19">
        <v>206.43199999999999</v>
      </c>
      <c r="F7" s="19">
        <v>3.6160000000000001</v>
      </c>
      <c r="G7" s="19">
        <v>787.26400000000001</v>
      </c>
      <c r="H7" s="20">
        <v>137.34399999999999</v>
      </c>
      <c r="I7" s="20">
        <v>10267.424000000001</v>
      </c>
      <c r="J7" s="19">
        <v>14471.808000000001</v>
      </c>
      <c r="K7" s="19">
        <v>210731.64799999999</v>
      </c>
      <c r="L7" s="19">
        <v>1.9392E-2</v>
      </c>
      <c r="M7" s="19">
        <v>38.153695999999997</v>
      </c>
      <c r="N7" s="19">
        <v>0.128</v>
      </c>
    </row>
    <row r="8" spans="1:14">
      <c r="A8" t="s">
        <v>1081</v>
      </c>
      <c r="B8" s="19">
        <v>3.2000000000000001E-2</v>
      </c>
      <c r="C8" s="19">
        <v>3.5840000000000001</v>
      </c>
      <c r="D8" s="19">
        <v>0.192</v>
      </c>
      <c r="E8" s="19">
        <v>155.77600000000001</v>
      </c>
      <c r="F8" s="19">
        <v>0.41599999999999998</v>
      </c>
      <c r="G8" s="19">
        <v>119.2</v>
      </c>
      <c r="H8" s="20">
        <v>62.015999999999998</v>
      </c>
      <c r="I8" s="20">
        <v>607.96799999999996</v>
      </c>
      <c r="J8" s="19">
        <v>583.39200000000005</v>
      </c>
      <c r="K8" s="19">
        <v>8843.1360000000004</v>
      </c>
      <c r="L8" s="19">
        <v>1.9264E-2</v>
      </c>
      <c r="M8" s="19">
        <v>43.199711999999998</v>
      </c>
      <c r="N8" s="19">
        <v>0.128</v>
      </c>
    </row>
    <row r="9" spans="1:14">
      <c r="A9" t="s">
        <v>224</v>
      </c>
      <c r="B9" s="19">
        <v>6.4000000000000001E-2</v>
      </c>
      <c r="C9" s="19">
        <v>22.431999999999999</v>
      </c>
      <c r="D9" s="19">
        <v>3.8079999999999998</v>
      </c>
      <c r="E9" s="19">
        <v>73.248000000000005</v>
      </c>
      <c r="F9" s="19">
        <v>0.48</v>
      </c>
      <c r="G9" s="19">
        <v>2.8159999999999998</v>
      </c>
      <c r="H9" s="19">
        <v>5.8879999999999999</v>
      </c>
      <c r="I9" s="19">
        <v>3.84</v>
      </c>
      <c r="J9" s="19">
        <v>11.616</v>
      </c>
      <c r="K9" s="19">
        <v>1.056</v>
      </c>
      <c r="L9" s="20">
        <v>0.13833599999999999</v>
      </c>
      <c r="M9" s="20">
        <v>82.752448000000001</v>
      </c>
      <c r="N9" s="19">
        <v>3.2000000000000001E-2</v>
      </c>
    </row>
    <row r="10" spans="1:14">
      <c r="A10" t="s">
        <v>200</v>
      </c>
      <c r="B10" s="19">
        <v>3.36</v>
      </c>
      <c r="C10" s="19">
        <v>326.65600000000001</v>
      </c>
      <c r="D10" s="19">
        <v>3.7759999999999998</v>
      </c>
      <c r="E10" s="19">
        <v>2077.44</v>
      </c>
      <c r="F10" s="19">
        <v>3.456</v>
      </c>
      <c r="G10" s="19">
        <v>32.671999999999997</v>
      </c>
      <c r="H10" s="19">
        <v>203.77600000000001</v>
      </c>
      <c r="I10" s="19">
        <v>113.152</v>
      </c>
      <c r="J10" s="19">
        <v>580.83199999999999</v>
      </c>
      <c r="K10" s="19">
        <v>135.04</v>
      </c>
      <c r="L10" s="20">
        <v>5.1438079999999999</v>
      </c>
      <c r="M10" s="20">
        <v>1452.973248</v>
      </c>
      <c r="N10" s="19">
        <v>9.6000000000000002E-2</v>
      </c>
    </row>
    <row r="11" spans="1:14">
      <c r="A11" t="s">
        <v>214</v>
      </c>
      <c r="B11" s="19">
        <v>0.35199999999999998</v>
      </c>
      <c r="C11" s="19">
        <v>1316.096</v>
      </c>
      <c r="D11" s="19">
        <v>18.239999999999998</v>
      </c>
      <c r="E11" s="19">
        <v>3963.4879999999998</v>
      </c>
      <c r="F11" s="19">
        <v>10.56</v>
      </c>
      <c r="G11" s="19">
        <v>49.664000000000001</v>
      </c>
      <c r="H11" s="19">
        <v>635.39200000000005</v>
      </c>
      <c r="I11" s="19">
        <v>464.96</v>
      </c>
      <c r="J11" s="19">
        <v>1783.712</v>
      </c>
      <c r="K11" s="19">
        <v>1662.08</v>
      </c>
      <c r="L11" s="20">
        <v>3.0333760000000001</v>
      </c>
      <c r="M11" s="20">
        <v>145.96435199999999</v>
      </c>
      <c r="N11" s="19">
        <v>0.192</v>
      </c>
    </row>
    <row r="12" spans="1:14">
      <c r="A12" t="s">
        <v>217</v>
      </c>
      <c r="B12" s="19">
        <v>3.2000000000000001E-2</v>
      </c>
      <c r="C12" s="19">
        <v>3.0720000000000001</v>
      </c>
      <c r="D12" s="19">
        <v>6.4000000000000001E-2</v>
      </c>
      <c r="E12" s="19">
        <v>216.03200000000001</v>
      </c>
      <c r="F12" s="19">
        <v>0.51200000000000001</v>
      </c>
      <c r="G12" s="19">
        <v>4.2560000000000002</v>
      </c>
      <c r="H12" s="19">
        <v>3.68</v>
      </c>
      <c r="I12" s="19">
        <v>13.856</v>
      </c>
      <c r="J12" s="19">
        <v>9.5359999999999996</v>
      </c>
      <c r="K12" s="19">
        <v>3.008</v>
      </c>
      <c r="L12" s="20">
        <v>3.2000000000000001E-2</v>
      </c>
      <c r="M12" s="20">
        <v>76.801023999999998</v>
      </c>
      <c r="N12" s="19">
        <v>3.2000000000000001E-2</v>
      </c>
    </row>
    <row r="13" spans="1:14">
      <c r="A13" t="s">
        <v>1097</v>
      </c>
      <c r="B13" s="19">
        <v>0.192</v>
      </c>
      <c r="C13" s="19">
        <v>236.864</v>
      </c>
      <c r="D13" s="19">
        <v>17.440000000000001</v>
      </c>
      <c r="E13" s="19">
        <v>13401.92</v>
      </c>
      <c r="F13" s="19">
        <v>0.92800000000000005</v>
      </c>
      <c r="G13" s="19">
        <v>60.704000000000001</v>
      </c>
      <c r="H13" s="20">
        <v>25.792000000000002</v>
      </c>
      <c r="I13" s="20">
        <v>677.63199999999995</v>
      </c>
      <c r="J13" s="19">
        <v>446.36799999999999</v>
      </c>
      <c r="K13" s="19">
        <v>15607.296</v>
      </c>
      <c r="L13" s="20">
        <v>5.3192959999999996</v>
      </c>
      <c r="M13" s="20">
        <v>325.36326400000002</v>
      </c>
      <c r="N13" s="19">
        <v>3.2000000000000001E-2</v>
      </c>
    </row>
    <row r="14" spans="1:14">
      <c r="A14" t="s">
        <v>1060</v>
      </c>
      <c r="B14" s="19">
        <v>0.16</v>
      </c>
      <c r="C14" s="19">
        <v>223.744</v>
      </c>
      <c r="D14" s="19">
        <v>8.7040000000000006</v>
      </c>
      <c r="E14" s="19">
        <v>8404.4480000000003</v>
      </c>
      <c r="F14" s="19">
        <v>0.64</v>
      </c>
      <c r="G14" s="19">
        <v>156.03200000000001</v>
      </c>
      <c r="H14" s="19">
        <v>18.591999999999999</v>
      </c>
      <c r="I14" s="19">
        <v>260.70400000000001</v>
      </c>
      <c r="J14" s="19">
        <v>370.20800000000003</v>
      </c>
      <c r="K14" s="19">
        <v>1304.576</v>
      </c>
      <c r="L14" s="19">
        <v>1143.9359999999999</v>
      </c>
      <c r="M14" s="19">
        <v>209.08799999999999</v>
      </c>
      <c r="N14" s="19"/>
    </row>
    <row r="15" spans="1:14">
      <c r="A15" t="s">
        <v>1059</v>
      </c>
      <c r="B15" s="19">
        <v>0.16</v>
      </c>
      <c r="C15" s="19">
        <v>231.584</v>
      </c>
      <c r="D15" s="19">
        <v>19.712</v>
      </c>
      <c r="E15" s="19">
        <v>8344.5439999999999</v>
      </c>
      <c r="F15" s="19">
        <v>0.64</v>
      </c>
      <c r="G15" s="19">
        <v>149.6</v>
      </c>
      <c r="H15" s="19">
        <v>12.768000000000001</v>
      </c>
      <c r="I15" s="19">
        <v>241.85599999999999</v>
      </c>
      <c r="J15" s="19">
        <v>479.55200000000002</v>
      </c>
      <c r="K15" s="19">
        <v>1311.52</v>
      </c>
      <c r="L15" s="19">
        <v>864.73599999999999</v>
      </c>
      <c r="M15" s="19">
        <v>270.33600000000001</v>
      </c>
      <c r="N15" s="19"/>
    </row>
    <row r="16" spans="1:14">
      <c r="A16" t="s">
        <v>1061</v>
      </c>
      <c r="B16" s="19">
        <v>0.128</v>
      </c>
      <c r="C16" s="19">
        <v>212</v>
      </c>
      <c r="D16" s="19">
        <v>3.68</v>
      </c>
      <c r="E16" s="19">
        <v>7573.0240000000003</v>
      </c>
      <c r="F16" s="19">
        <v>0.60799999999999998</v>
      </c>
      <c r="G16" s="19">
        <v>163.77600000000001</v>
      </c>
      <c r="H16" s="19">
        <v>23.263999999999999</v>
      </c>
      <c r="I16" s="19">
        <v>241.98400000000001</v>
      </c>
      <c r="J16" s="19">
        <v>277.60000000000002</v>
      </c>
      <c r="K16" s="19">
        <v>1262.8800000000001</v>
      </c>
      <c r="L16" s="19">
        <v>193.92</v>
      </c>
      <c r="M16" s="19">
        <v>240.28800000000001</v>
      </c>
      <c r="N16" s="19"/>
    </row>
    <row r="17" spans="1:14">
      <c r="A17" t="s">
        <v>223</v>
      </c>
      <c r="B17" s="19">
        <v>6.4000000000000001E-2</v>
      </c>
      <c r="C17" s="19">
        <v>9.6</v>
      </c>
      <c r="D17" s="19">
        <v>0.224</v>
      </c>
      <c r="E17" s="19">
        <v>89.215999999999994</v>
      </c>
      <c r="F17" s="19">
        <v>1.056</v>
      </c>
      <c r="G17" s="19">
        <v>3.3279999999999998</v>
      </c>
      <c r="H17" s="19">
        <v>30.655999999999999</v>
      </c>
      <c r="I17" s="19">
        <v>9.6319999999999997</v>
      </c>
      <c r="J17" s="19">
        <v>29.536000000000001</v>
      </c>
      <c r="K17" s="19">
        <v>1.8240000000000001</v>
      </c>
      <c r="L17" s="20">
        <v>7.9776E-2</v>
      </c>
      <c r="M17" s="20">
        <v>79.980767999999998</v>
      </c>
      <c r="N17" s="19">
        <v>3.2000000000000001E-2</v>
      </c>
    </row>
    <row r="18" spans="1:14">
      <c r="A18" t="s">
        <v>1098</v>
      </c>
      <c r="B18" s="19">
        <v>9.6000000000000002E-2</v>
      </c>
      <c r="C18" s="19">
        <v>7.2</v>
      </c>
      <c r="D18" s="19">
        <v>0.35199999999999998</v>
      </c>
      <c r="E18" s="19">
        <v>140.83199999999999</v>
      </c>
      <c r="F18" s="19">
        <v>0.192</v>
      </c>
      <c r="G18" s="19">
        <v>3.1360000000000001</v>
      </c>
      <c r="H18" s="20">
        <v>0.99199999999999999</v>
      </c>
      <c r="I18" s="20">
        <v>4.2240000000000002</v>
      </c>
      <c r="J18" s="19">
        <v>3.1040000000000001</v>
      </c>
      <c r="K18" s="19">
        <v>4.1280000000000001</v>
      </c>
      <c r="L18" s="19">
        <v>0.210976</v>
      </c>
      <c r="M18" s="19">
        <v>42.595872</v>
      </c>
      <c r="N18" s="19">
        <v>3.2000000000000001E-2</v>
      </c>
    </row>
    <row r="19" spans="1:14">
      <c r="A19" t="s">
        <v>1099</v>
      </c>
      <c r="B19" s="19">
        <v>6.4000000000000001E-2</v>
      </c>
      <c r="C19" s="19">
        <v>14.048</v>
      </c>
      <c r="D19" s="19">
        <v>0.92800000000000005</v>
      </c>
      <c r="E19" s="19">
        <v>393.88799999999998</v>
      </c>
      <c r="F19" s="19">
        <v>0.38400000000000001</v>
      </c>
      <c r="G19" s="19">
        <v>5.3120000000000003</v>
      </c>
      <c r="H19" s="20">
        <v>4.3840000000000003</v>
      </c>
      <c r="I19" s="20">
        <v>10.08</v>
      </c>
      <c r="J19" s="19">
        <v>8.3840000000000003</v>
      </c>
      <c r="K19" s="19">
        <v>16.096</v>
      </c>
      <c r="L19" s="19">
        <v>0.35593599999999997</v>
      </c>
      <c r="M19" s="19">
        <v>80.722976000000003</v>
      </c>
      <c r="N19" s="19">
        <v>3.2000000000000001E-2</v>
      </c>
    </row>
    <row r="20" spans="1:14">
      <c r="A20" t="s">
        <v>1100</v>
      </c>
      <c r="B20" s="19">
        <v>3.2000000000000001E-2</v>
      </c>
      <c r="C20" s="19">
        <v>4.2560000000000002</v>
      </c>
      <c r="D20" s="19">
        <v>0.128</v>
      </c>
      <c r="E20" s="19">
        <v>117.952</v>
      </c>
      <c r="F20" s="19">
        <v>0.224</v>
      </c>
      <c r="G20" s="19">
        <v>3.8719999999999999</v>
      </c>
      <c r="H20" s="20">
        <v>0.54400000000000004</v>
      </c>
      <c r="I20" s="20">
        <v>3.8719999999999999</v>
      </c>
      <c r="J20" s="19">
        <v>1.44</v>
      </c>
      <c r="K20" s="19">
        <v>3.52</v>
      </c>
      <c r="L20" s="19">
        <v>0.207648</v>
      </c>
      <c r="M20" s="19">
        <v>38.874208000000003</v>
      </c>
      <c r="N20" s="19">
        <v>3.2000000000000001E-2</v>
      </c>
    </row>
    <row r="21" spans="1:14">
      <c r="A21" t="s">
        <v>1079</v>
      </c>
      <c r="B21" s="19">
        <v>0.192</v>
      </c>
      <c r="C21" s="19">
        <v>239.904</v>
      </c>
      <c r="D21" s="19">
        <v>60.415999999999997</v>
      </c>
      <c r="E21" s="19">
        <v>5820.9279999999999</v>
      </c>
      <c r="F21" s="19">
        <v>0.70399999999999996</v>
      </c>
      <c r="G21" s="19">
        <v>32.415999999999997</v>
      </c>
      <c r="H21" s="20">
        <v>19.103999999999999</v>
      </c>
      <c r="I21" s="20">
        <v>152.096</v>
      </c>
      <c r="J21" s="19">
        <v>2650.8159999999998</v>
      </c>
      <c r="K21" s="19">
        <v>2813.76</v>
      </c>
      <c r="L21" s="19">
        <v>0.71641600000000005</v>
      </c>
      <c r="M21" s="19">
        <v>116.524896</v>
      </c>
      <c r="N21" s="19">
        <v>3.2000000000000001E-2</v>
      </c>
    </row>
    <row r="22" spans="1:14">
      <c r="A22" t="s">
        <v>218</v>
      </c>
      <c r="B22" s="19">
        <v>3.2000000000000001E-2</v>
      </c>
      <c r="C22" s="19">
        <v>3.2959999999999998</v>
      </c>
      <c r="D22" s="19">
        <v>9.6000000000000002E-2</v>
      </c>
      <c r="E22" s="19">
        <v>126.688</v>
      </c>
      <c r="F22" s="19">
        <v>0.128</v>
      </c>
      <c r="G22" s="19">
        <v>4.3520000000000003</v>
      </c>
      <c r="H22" s="19">
        <v>0.67200000000000004</v>
      </c>
      <c r="I22" s="19">
        <v>6.5919999999999996</v>
      </c>
      <c r="J22" s="19">
        <v>1.216</v>
      </c>
      <c r="K22" s="19">
        <v>3.456</v>
      </c>
      <c r="L22" s="20">
        <v>3.2000000000000001E-2</v>
      </c>
      <c r="M22" s="20">
        <v>87.439775999999995</v>
      </c>
      <c r="N22" s="19">
        <v>3.2000000000000001E-2</v>
      </c>
    </row>
    <row r="23" spans="1:14">
      <c r="A23" t="s">
        <v>1087</v>
      </c>
      <c r="B23" s="19">
        <v>0.99199999999999999</v>
      </c>
      <c r="C23" s="19">
        <v>296.25599999999997</v>
      </c>
      <c r="D23" s="19">
        <v>6.3360000000000003</v>
      </c>
      <c r="E23" s="19">
        <v>1312.672</v>
      </c>
      <c r="F23" s="19">
        <v>0.192</v>
      </c>
      <c r="G23" s="19">
        <v>4.992</v>
      </c>
      <c r="H23" s="20">
        <v>2.464</v>
      </c>
      <c r="I23" s="20">
        <v>28.864000000000001</v>
      </c>
      <c r="J23" s="19">
        <v>4.8639999999999999</v>
      </c>
      <c r="K23" s="19">
        <v>12.032</v>
      </c>
      <c r="L23" s="19">
        <v>4.5691839999999999</v>
      </c>
      <c r="M23" s="19">
        <v>143.49334400000001</v>
      </c>
      <c r="N23" s="19">
        <v>1.3440000000000001</v>
      </c>
    </row>
    <row r="24" spans="1:14">
      <c r="A24" t="s">
        <v>225</v>
      </c>
      <c r="B24" s="19">
        <v>6.4000000000000001E-2</v>
      </c>
      <c r="C24" s="19">
        <v>13.536</v>
      </c>
      <c r="D24" s="19">
        <v>0.28799999999999998</v>
      </c>
      <c r="E24" s="19">
        <v>37.792000000000002</v>
      </c>
      <c r="F24" s="19">
        <v>0.32</v>
      </c>
      <c r="G24" s="19">
        <v>1.792</v>
      </c>
      <c r="H24" s="19">
        <v>6.2080000000000002</v>
      </c>
      <c r="I24" s="19">
        <v>3.2959999999999998</v>
      </c>
      <c r="J24" s="19">
        <v>6.9119999999999999</v>
      </c>
      <c r="K24" s="19">
        <v>0.8</v>
      </c>
      <c r="L24" s="20">
        <v>8.8480000000000003E-2</v>
      </c>
      <c r="M24" s="20">
        <v>77.261920000000003</v>
      </c>
      <c r="N24" s="19">
        <v>3.2000000000000001E-2</v>
      </c>
    </row>
    <row r="25" spans="1:14">
      <c r="A25" t="s">
        <v>1102</v>
      </c>
      <c r="B25" s="19">
        <v>13.696</v>
      </c>
      <c r="C25" s="19">
        <v>4281.6319999999996</v>
      </c>
      <c r="D25" s="19">
        <v>457.40800000000002</v>
      </c>
      <c r="E25" s="19">
        <v>233338.20800000001</v>
      </c>
      <c r="F25" s="19">
        <v>2.3679999999999999</v>
      </c>
      <c r="G25" s="19">
        <v>349.12</v>
      </c>
      <c r="H25" s="20">
        <v>1198.3040000000001</v>
      </c>
      <c r="I25" s="20">
        <v>6658.24</v>
      </c>
      <c r="J25" s="19">
        <v>14522.016</v>
      </c>
      <c r="K25" s="19">
        <v>36252.544000000002</v>
      </c>
      <c r="L25" s="20"/>
      <c r="M25" s="20">
        <v>4320000</v>
      </c>
      <c r="N25" s="19">
        <v>0.128</v>
      </c>
    </row>
    <row r="26" spans="1:14">
      <c r="A26" t="s">
        <v>203</v>
      </c>
      <c r="B26" s="19">
        <v>0.54400000000000004</v>
      </c>
      <c r="C26" s="19">
        <v>298.62400000000002</v>
      </c>
      <c r="D26" s="19">
        <v>16.736000000000001</v>
      </c>
      <c r="E26" s="19">
        <v>5584.4160000000002</v>
      </c>
      <c r="F26" s="19">
        <v>1.92</v>
      </c>
      <c r="G26" s="19">
        <v>83.68</v>
      </c>
      <c r="H26" s="19">
        <v>35.520000000000003</v>
      </c>
      <c r="I26" s="19">
        <v>93.055999999999997</v>
      </c>
      <c r="J26" s="19">
        <v>578.49599999999998</v>
      </c>
      <c r="K26" s="19">
        <v>232.06399999999999</v>
      </c>
      <c r="L26" s="20">
        <v>3.7956159999999999</v>
      </c>
      <c r="M26" s="20">
        <v>1618.3027199999999</v>
      </c>
      <c r="N26" s="19">
        <v>6.4000000000000001E-2</v>
      </c>
    </row>
    <row r="27" spans="1:14">
      <c r="A27" t="s">
        <v>219</v>
      </c>
      <c r="B27" s="19">
        <v>3.2000000000000001E-2</v>
      </c>
      <c r="C27" s="19">
        <v>12.672000000000001</v>
      </c>
      <c r="D27" s="19">
        <v>0.67200000000000004</v>
      </c>
      <c r="E27" s="19">
        <v>280.06400000000002</v>
      </c>
      <c r="F27" s="19">
        <v>0.32</v>
      </c>
      <c r="G27" s="19">
        <v>5.8239999999999998</v>
      </c>
      <c r="H27" s="19">
        <v>5.2160000000000002</v>
      </c>
      <c r="I27" s="19">
        <v>19.904</v>
      </c>
      <c r="J27" s="19">
        <v>15.936</v>
      </c>
      <c r="K27" s="19">
        <v>7.8079999999999998</v>
      </c>
      <c r="L27" s="20">
        <v>3.4048000000000002E-2</v>
      </c>
      <c r="M27" s="20">
        <v>83.252799999999993</v>
      </c>
      <c r="N27" s="19">
        <v>3.2000000000000001E-2</v>
      </c>
    </row>
    <row r="28" spans="1:14">
      <c r="A28" t="s">
        <v>213</v>
      </c>
      <c r="B28" s="19">
        <v>0.28799999999999998</v>
      </c>
      <c r="C28" s="19">
        <v>126.816</v>
      </c>
      <c r="D28" s="19">
        <v>21.504000000000001</v>
      </c>
      <c r="E28" s="19">
        <v>1055.3920000000001</v>
      </c>
      <c r="F28" s="19">
        <v>1.92</v>
      </c>
      <c r="G28" s="19">
        <v>29.344000000000001</v>
      </c>
      <c r="H28" s="19">
        <v>43.04</v>
      </c>
      <c r="I28" s="19">
        <v>20</v>
      </c>
      <c r="J28" s="19">
        <v>181.88800000000001</v>
      </c>
      <c r="K28" s="19">
        <v>37.664000000000001</v>
      </c>
      <c r="L28" s="20">
        <v>1.8762559999999999</v>
      </c>
      <c r="M28" s="20">
        <v>308.50495999999998</v>
      </c>
      <c r="N28" s="19">
        <v>9.6000000000000002E-2</v>
      </c>
    </row>
    <row r="29" spans="1:14">
      <c r="A29" t="s">
        <v>347</v>
      </c>
      <c r="B29" s="19">
        <v>9.6000000000000002E-2</v>
      </c>
      <c r="C29" s="19">
        <v>107.16800000000001</v>
      </c>
      <c r="D29" s="19">
        <v>2.6880000000000002</v>
      </c>
      <c r="E29" s="19">
        <v>4979.1360000000004</v>
      </c>
      <c r="F29" s="19">
        <v>0.60799999999999998</v>
      </c>
      <c r="G29" s="19">
        <v>44.064</v>
      </c>
      <c r="H29" s="19">
        <v>24.192</v>
      </c>
      <c r="I29" s="19">
        <v>172.19200000000001</v>
      </c>
      <c r="J29" s="19">
        <v>42.816000000000003</v>
      </c>
      <c r="K29" s="19">
        <v>212.096</v>
      </c>
      <c r="L29" s="20">
        <v>0.34783999999999998</v>
      </c>
      <c r="M29" s="20">
        <v>444.86921599999999</v>
      </c>
      <c r="N29" s="19">
        <v>3.2000000000000001E-2</v>
      </c>
    </row>
    <row r="30" spans="1:14">
      <c r="A30" t="s">
        <v>1075</v>
      </c>
      <c r="B30" s="19">
        <v>4.16</v>
      </c>
      <c r="C30" s="19">
        <v>23831.392</v>
      </c>
      <c r="D30" s="19">
        <v>61.567999999999998</v>
      </c>
      <c r="E30" s="19">
        <v>457201.56800000003</v>
      </c>
      <c r="F30" s="19">
        <v>5.8879999999999999</v>
      </c>
      <c r="G30" s="19">
        <v>368.22399999999999</v>
      </c>
      <c r="H30" s="20">
        <v>1354.944</v>
      </c>
      <c r="I30" s="20">
        <v>6841.9840000000004</v>
      </c>
      <c r="J30" s="19">
        <v>81249.888000000006</v>
      </c>
      <c r="K30" s="19">
        <v>115729.856</v>
      </c>
      <c r="L30" s="19">
        <v>282.11113599999999</v>
      </c>
      <c r="M30" s="19">
        <v>8070.8070079999998</v>
      </c>
      <c r="N30" s="19">
        <v>6.4000000000000001E-2</v>
      </c>
    </row>
    <row r="31" spans="1:14">
      <c r="A31" t="s">
        <v>1076</v>
      </c>
      <c r="B31" s="19">
        <v>2.944</v>
      </c>
      <c r="C31" s="19">
        <v>15056.704</v>
      </c>
      <c r="D31" s="19">
        <v>146.68799999999999</v>
      </c>
      <c r="E31" s="19">
        <v>170347.2</v>
      </c>
      <c r="F31" s="19">
        <v>5.6319999999999997</v>
      </c>
      <c r="G31" s="19">
        <v>183.16800000000001</v>
      </c>
      <c r="H31" s="20">
        <v>937.79200000000003</v>
      </c>
      <c r="I31" s="20">
        <v>2917.5360000000001</v>
      </c>
      <c r="J31" s="19">
        <v>44116.447999999997</v>
      </c>
      <c r="K31" s="19">
        <v>41690.336000000003</v>
      </c>
      <c r="L31" s="19">
        <v>256.17276800000002</v>
      </c>
      <c r="M31" s="19">
        <v>3294.2943679999998</v>
      </c>
      <c r="N31" s="19">
        <v>0.16</v>
      </c>
    </row>
    <row r="32" spans="1:14">
      <c r="A32" t="s">
        <v>348</v>
      </c>
      <c r="B32" s="19">
        <v>6.4000000000000001E-2</v>
      </c>
      <c r="C32" s="19">
        <v>2.08</v>
      </c>
      <c r="D32" s="19">
        <v>0.128</v>
      </c>
      <c r="E32" s="19">
        <v>56.671999999999997</v>
      </c>
      <c r="F32" s="19">
        <v>0.128</v>
      </c>
      <c r="G32" s="19">
        <v>22.783999999999999</v>
      </c>
      <c r="H32" s="19">
        <v>3.008</v>
      </c>
      <c r="I32" s="19">
        <v>6.976</v>
      </c>
      <c r="J32" s="19">
        <v>2.1120000000000001</v>
      </c>
      <c r="K32" s="19">
        <v>1.6639999999999999</v>
      </c>
      <c r="L32" s="20">
        <v>3.2000000000000001E-2</v>
      </c>
      <c r="M32" s="20">
        <v>76.768704</v>
      </c>
      <c r="N32" s="19">
        <v>3.2000000000000001E-2</v>
      </c>
    </row>
    <row r="33" spans="1:15">
      <c r="A33" t="s">
        <v>1088</v>
      </c>
      <c r="B33" s="19">
        <v>9.6000000000000002E-2</v>
      </c>
      <c r="C33" s="19">
        <v>37.951999999999998</v>
      </c>
      <c r="D33" s="19">
        <v>0.25600000000000001</v>
      </c>
      <c r="E33" s="19">
        <v>2235.7759999999998</v>
      </c>
      <c r="F33" s="19">
        <v>0.16</v>
      </c>
      <c r="G33" s="19">
        <v>4.7039999999999997</v>
      </c>
      <c r="H33" s="20">
        <v>4.3520000000000003</v>
      </c>
      <c r="I33" s="20">
        <v>26.463999999999999</v>
      </c>
      <c r="J33" s="19">
        <v>0.96</v>
      </c>
      <c r="K33" s="19">
        <v>10.208</v>
      </c>
      <c r="L33" s="19">
        <v>0.18163199999999999</v>
      </c>
      <c r="M33" s="19">
        <v>91.058688000000004</v>
      </c>
      <c r="N33" s="19">
        <v>3.2000000000000001E-2</v>
      </c>
    </row>
    <row r="34" spans="1:15">
      <c r="A34" t="s">
        <v>1077</v>
      </c>
      <c r="B34" s="19">
        <v>1.28</v>
      </c>
      <c r="C34" s="19">
        <v>30708.768</v>
      </c>
      <c r="D34" s="19">
        <v>47.295999999999999</v>
      </c>
      <c r="E34" s="19">
        <v>367140.83199999999</v>
      </c>
      <c r="F34" s="19">
        <v>5.5359999999999996</v>
      </c>
      <c r="G34" s="19">
        <v>343.96800000000002</v>
      </c>
      <c r="H34" s="20">
        <v>4821.4399999999996</v>
      </c>
      <c r="I34" s="20">
        <v>10884.704</v>
      </c>
      <c r="J34" s="19">
        <v>419486.81599999999</v>
      </c>
      <c r="K34" s="19">
        <v>146205.24799999999</v>
      </c>
      <c r="L34" s="19">
        <v>63.705599999999997</v>
      </c>
      <c r="M34" s="19">
        <v>2306.5135359999999</v>
      </c>
      <c r="N34" s="19">
        <v>9.6000000000000002E-2</v>
      </c>
    </row>
    <row r="35" spans="1:15">
      <c r="A35" t="s">
        <v>1056</v>
      </c>
      <c r="B35" s="19">
        <v>0.48</v>
      </c>
      <c r="C35" s="19">
        <v>417.952</v>
      </c>
      <c r="D35" s="19">
        <v>6.56</v>
      </c>
      <c r="E35" s="19">
        <v>13482.464</v>
      </c>
      <c r="F35" s="19">
        <v>2.3039999999999998</v>
      </c>
      <c r="G35" s="19">
        <v>270.33600000000001</v>
      </c>
      <c r="H35" s="19">
        <v>34.847999999999999</v>
      </c>
      <c r="I35" s="19">
        <v>864.73599999999999</v>
      </c>
      <c r="J35" s="19">
        <v>71.2</v>
      </c>
      <c r="K35" s="19">
        <v>4037.12</v>
      </c>
      <c r="L35" s="19">
        <v>1.504</v>
      </c>
      <c r="M35" s="19">
        <v>0.99199999999999999</v>
      </c>
      <c r="N35" s="19"/>
    </row>
    <row r="36" spans="1:15">
      <c r="A36" t="s">
        <v>1070</v>
      </c>
      <c r="B36" s="19">
        <v>22.847999999999999</v>
      </c>
      <c r="C36" s="19">
        <v>87248.8</v>
      </c>
      <c r="D36" s="19">
        <v>3207.808</v>
      </c>
      <c r="E36" s="19">
        <v>3862346.0159999998</v>
      </c>
      <c r="F36" s="19">
        <v>66.272000000000006</v>
      </c>
      <c r="G36" s="19">
        <v>4529.28</v>
      </c>
      <c r="H36" s="19">
        <v>8202.9439999999995</v>
      </c>
      <c r="I36" s="19">
        <v>37725.728000000003</v>
      </c>
      <c r="J36" s="19">
        <v>4693612.8</v>
      </c>
      <c r="K36" s="19">
        <v>6500695.2960000001</v>
      </c>
      <c r="L36" s="20">
        <v>218.295232</v>
      </c>
      <c r="M36" s="20">
        <v>20114.428223999999</v>
      </c>
      <c r="N36" s="19"/>
    </row>
    <row r="37" spans="1:15">
      <c r="A37" t="s">
        <v>1089</v>
      </c>
      <c r="B37" s="19">
        <v>6.4000000000000001E-2</v>
      </c>
      <c r="C37" s="19">
        <v>19.071999999999999</v>
      </c>
      <c r="D37" s="19">
        <v>0.86399999999999999</v>
      </c>
      <c r="E37" s="19">
        <v>745.72799999999995</v>
      </c>
      <c r="F37" s="19">
        <v>0.224</v>
      </c>
      <c r="G37" s="19">
        <v>11.295999999999999</v>
      </c>
      <c r="H37" s="20">
        <v>2.1120000000000001</v>
      </c>
      <c r="I37" s="20">
        <v>77.536000000000001</v>
      </c>
      <c r="J37" s="19">
        <v>1.76</v>
      </c>
      <c r="K37" s="19">
        <v>62.944000000000003</v>
      </c>
      <c r="L37" s="19">
        <v>0.11171200000000001</v>
      </c>
      <c r="M37" s="19">
        <v>77.612256000000002</v>
      </c>
      <c r="N37" s="19">
        <v>3.2000000000000001E-2</v>
      </c>
    </row>
    <row r="38" spans="1:15">
      <c r="A38" t="s">
        <v>1057</v>
      </c>
      <c r="B38" s="19">
        <v>0.38400000000000001</v>
      </c>
      <c r="C38" s="19">
        <v>1370.848</v>
      </c>
      <c r="D38" s="19">
        <v>127.42400000000001</v>
      </c>
      <c r="E38" s="19">
        <v>14489.343999999999</v>
      </c>
      <c r="F38" s="19">
        <v>6.944</v>
      </c>
      <c r="G38" s="19">
        <v>209.08799999999999</v>
      </c>
      <c r="H38" s="19">
        <v>177.28</v>
      </c>
      <c r="I38" s="19">
        <v>1143.9359999999999</v>
      </c>
      <c r="J38" s="19">
        <v>550.68799999999999</v>
      </c>
      <c r="K38" s="19">
        <v>10528.928</v>
      </c>
      <c r="L38" s="19">
        <v>0.51200000000000001</v>
      </c>
      <c r="M38" s="19">
        <v>0.86399999999999999</v>
      </c>
      <c r="N38" s="19"/>
    </row>
    <row r="39" spans="1:15">
      <c r="A39" t="s">
        <v>1090</v>
      </c>
      <c r="B39" s="19">
        <v>0.192</v>
      </c>
      <c r="C39" s="19">
        <v>360.28800000000001</v>
      </c>
      <c r="D39" s="19">
        <v>4.0640000000000001</v>
      </c>
      <c r="E39" s="19">
        <v>1426.7840000000001</v>
      </c>
      <c r="F39" s="19">
        <v>0.44800000000000001</v>
      </c>
      <c r="G39" s="19">
        <v>9.4719999999999995</v>
      </c>
      <c r="H39" s="20">
        <v>23.263999999999999</v>
      </c>
      <c r="I39" s="20">
        <v>37.984000000000002</v>
      </c>
      <c r="J39" s="19">
        <v>16.128</v>
      </c>
      <c r="K39" s="19">
        <v>30.655999999999999</v>
      </c>
      <c r="L39" s="19">
        <v>5.7260479999999996</v>
      </c>
      <c r="M39" s="19">
        <v>116.036512</v>
      </c>
      <c r="N39" s="19">
        <v>0.60799999999999998</v>
      </c>
    </row>
    <row r="40" spans="1:15">
      <c r="A40" t="s">
        <v>228</v>
      </c>
      <c r="B40" s="19">
        <v>6.4000000000000001E-2</v>
      </c>
      <c r="C40" s="19">
        <v>2.2719999999999998</v>
      </c>
      <c r="D40" s="19">
        <v>0.192</v>
      </c>
      <c r="E40" s="19">
        <v>9.5359999999999996</v>
      </c>
      <c r="F40" s="19">
        <v>0.192</v>
      </c>
      <c r="G40" s="19">
        <v>0.86399999999999999</v>
      </c>
      <c r="H40" s="19">
        <v>0.8</v>
      </c>
      <c r="I40" s="19">
        <v>0.51200000000000001</v>
      </c>
      <c r="J40" s="19">
        <v>0.70399999999999996</v>
      </c>
      <c r="K40" s="19">
        <v>0.16</v>
      </c>
      <c r="L40" s="20">
        <v>5.0368000000000003E-2</v>
      </c>
      <c r="M40" s="20">
        <v>80.194432000000006</v>
      </c>
      <c r="N40" s="19">
        <v>3.2000000000000001E-2</v>
      </c>
    </row>
    <row r="41" spans="1:15">
      <c r="A41" t="s">
        <v>1103</v>
      </c>
      <c r="B41" s="19">
        <v>0.38400000000000001</v>
      </c>
      <c r="C41" s="19">
        <v>566.048</v>
      </c>
      <c r="D41" s="19">
        <v>537.21600000000001</v>
      </c>
      <c r="E41" s="19">
        <v>31052.991999999998</v>
      </c>
      <c r="F41" s="19">
        <v>0.70399999999999996</v>
      </c>
      <c r="G41" s="19">
        <v>71.040000000000006</v>
      </c>
      <c r="H41" s="20">
        <v>57.887999999999998</v>
      </c>
      <c r="I41" s="20">
        <v>732.12800000000004</v>
      </c>
      <c r="J41" s="19">
        <v>13844.224</v>
      </c>
      <c r="K41" s="19">
        <v>31231.072</v>
      </c>
      <c r="L41" s="19">
        <v>16.926624</v>
      </c>
      <c r="M41" s="19">
        <v>673.40614400000004</v>
      </c>
      <c r="N41" s="19">
        <v>3.2000000000000001E-2</v>
      </c>
    </row>
    <row r="42" spans="1:15">
      <c r="A42" t="s">
        <v>210</v>
      </c>
      <c r="B42" s="19">
        <v>6.4000000000000001E-2</v>
      </c>
      <c r="C42" s="19">
        <v>20.8</v>
      </c>
      <c r="D42" s="19">
        <v>1.248</v>
      </c>
      <c r="E42" s="19">
        <v>1655.1679999999999</v>
      </c>
      <c r="F42" s="19">
        <v>0.44800000000000001</v>
      </c>
      <c r="G42" s="19">
        <v>25.632000000000001</v>
      </c>
      <c r="H42" s="19">
        <v>6.3360000000000003</v>
      </c>
      <c r="I42" s="19">
        <v>144.70400000000001</v>
      </c>
      <c r="J42" s="19">
        <v>29.152000000000001</v>
      </c>
      <c r="K42" s="19">
        <v>294.39999999999998</v>
      </c>
      <c r="L42" s="20">
        <v>7.1744000000000002E-2</v>
      </c>
      <c r="M42" s="20">
        <v>103.27334399999999</v>
      </c>
      <c r="N42" s="19">
        <v>3.2000000000000001E-2</v>
      </c>
    </row>
    <row r="43" spans="1:15">
      <c r="A43" t="s">
        <v>209</v>
      </c>
      <c r="B43" s="19">
        <v>3.2000000000000001E-2</v>
      </c>
      <c r="C43" s="19">
        <v>16.704000000000001</v>
      </c>
      <c r="D43" s="19">
        <v>0.8</v>
      </c>
      <c r="E43" s="19">
        <v>801.63199999999995</v>
      </c>
      <c r="F43" s="19">
        <v>0.224</v>
      </c>
      <c r="G43" s="19">
        <v>18.495999999999999</v>
      </c>
      <c r="H43" s="19">
        <v>0.70399999999999996</v>
      </c>
      <c r="I43" s="19">
        <v>46.56</v>
      </c>
      <c r="J43" s="19">
        <v>10.912000000000001</v>
      </c>
      <c r="K43" s="19">
        <v>67.84</v>
      </c>
      <c r="L43" s="20">
        <v>5.568E-2</v>
      </c>
      <c r="M43" s="20">
        <v>119.49216</v>
      </c>
      <c r="N43" s="19">
        <v>3.2000000000000001E-2</v>
      </c>
    </row>
    <row r="44" spans="1:15">
      <c r="A44" t="s">
        <v>215</v>
      </c>
      <c r="B44" s="19">
        <v>0.48</v>
      </c>
      <c r="C44" s="19">
        <v>2369.4079999999999</v>
      </c>
      <c r="D44" s="19">
        <v>6.944</v>
      </c>
      <c r="E44" s="19">
        <v>3336.16</v>
      </c>
      <c r="F44" s="19">
        <v>15.007999999999999</v>
      </c>
      <c r="G44" s="19">
        <v>42.24</v>
      </c>
      <c r="H44" s="19">
        <v>648.35199999999998</v>
      </c>
      <c r="I44" s="19">
        <v>247.45599999999999</v>
      </c>
      <c r="J44" s="19">
        <v>2497.248</v>
      </c>
      <c r="K44" s="19">
        <v>184.06399999999999</v>
      </c>
      <c r="L44" s="20">
        <v>4.4355520000000004</v>
      </c>
      <c r="M44" s="20">
        <v>159.76508799999999</v>
      </c>
      <c r="N44" s="19">
        <v>0.192</v>
      </c>
    </row>
    <row r="45" spans="1:15">
      <c r="A45" t="s">
        <v>1104</v>
      </c>
      <c r="B45" s="19">
        <v>3.2000000000000001E-2</v>
      </c>
      <c r="C45" s="19">
        <v>14.368</v>
      </c>
      <c r="D45" s="19">
        <v>9.6000000000000002E-2</v>
      </c>
      <c r="E45" s="19">
        <v>623.36</v>
      </c>
      <c r="F45" s="19">
        <v>0.28799999999999998</v>
      </c>
      <c r="G45" s="19">
        <v>5.8239999999999998</v>
      </c>
      <c r="H45" s="20">
        <v>9.3119999999999994</v>
      </c>
      <c r="I45" s="20">
        <v>30.08</v>
      </c>
      <c r="J45" s="19">
        <v>71.84</v>
      </c>
      <c r="K45" s="19">
        <v>41.28</v>
      </c>
      <c r="L45" s="19">
        <v>3.5200000000000002E-2</v>
      </c>
      <c r="M45" s="19">
        <v>65.526656000000003</v>
      </c>
      <c r="N45" s="19">
        <v>3.2000000000000001E-2</v>
      </c>
    </row>
    <row r="46" spans="1:15">
      <c r="A46" t="s">
        <v>202</v>
      </c>
      <c r="B46" s="19">
        <v>9.6000000000000002E-2</v>
      </c>
      <c r="C46" s="19">
        <v>27.04</v>
      </c>
      <c r="D46" s="19">
        <v>3.7440000000000002</v>
      </c>
      <c r="E46" s="19">
        <v>480.83199999999999</v>
      </c>
      <c r="F46" s="19">
        <v>0.41599999999999998</v>
      </c>
      <c r="G46" s="19">
        <v>19.263999999999999</v>
      </c>
      <c r="H46" s="19">
        <v>6.08</v>
      </c>
      <c r="I46" s="19">
        <v>23.391999999999999</v>
      </c>
      <c r="J46" s="19">
        <v>0.128</v>
      </c>
      <c r="K46" s="19">
        <v>24.832000000000001</v>
      </c>
      <c r="L46" s="20">
        <v>0.87481600000000004</v>
      </c>
      <c r="M46" s="20">
        <v>1101.2765440000001</v>
      </c>
      <c r="N46" s="19">
        <v>3.2000000000000001E-2</v>
      </c>
    </row>
    <row r="47" spans="1:15">
      <c r="A47" t="s">
        <v>1105</v>
      </c>
      <c r="B47" s="19">
        <v>3.2000000000000001E-2</v>
      </c>
      <c r="C47" s="19">
        <v>8.5120000000000005</v>
      </c>
      <c r="D47" s="19">
        <v>0.54400000000000004</v>
      </c>
      <c r="E47" s="19">
        <v>179.488</v>
      </c>
      <c r="F47" s="19">
        <v>0.38400000000000001</v>
      </c>
      <c r="G47" s="19">
        <v>3.456</v>
      </c>
      <c r="H47" s="20">
        <v>1.0880000000000001</v>
      </c>
      <c r="I47" s="20">
        <v>5.024</v>
      </c>
      <c r="J47" s="19">
        <v>1.8560000000000001</v>
      </c>
      <c r="K47" s="19">
        <v>4.6719999999999997</v>
      </c>
      <c r="L47" s="19">
        <v>0.25686399999999998</v>
      </c>
      <c r="M47" s="19">
        <v>42.459167999999998</v>
      </c>
      <c r="N47" s="20">
        <v>3.2000000000000001E-2</v>
      </c>
      <c r="O47" s="17"/>
    </row>
    <row r="48" spans="1:15">
      <c r="A48" t="s">
        <v>1106</v>
      </c>
      <c r="B48" s="19">
        <v>6.4000000000000001E-2</v>
      </c>
      <c r="C48" s="19">
        <v>17.184000000000001</v>
      </c>
      <c r="D48" s="19">
        <v>0.60799999999999998</v>
      </c>
      <c r="E48" s="19">
        <v>517.44000000000005</v>
      </c>
      <c r="F48" s="19">
        <v>2.2719999999999998</v>
      </c>
      <c r="G48" s="19">
        <v>5.0880000000000001</v>
      </c>
      <c r="H48" s="20">
        <v>3.4239999999999999</v>
      </c>
      <c r="I48" s="20">
        <v>12.608000000000001</v>
      </c>
      <c r="J48" s="19">
        <v>9.3759999999999994</v>
      </c>
      <c r="K48" s="19">
        <v>12.576000000000001</v>
      </c>
      <c r="L48" s="19">
        <v>0.46051199999999998</v>
      </c>
      <c r="M48" s="19">
        <v>78.688608000000002</v>
      </c>
      <c r="N48" s="19">
        <v>3.2000000000000001E-2</v>
      </c>
      <c r="O48" s="17"/>
    </row>
    <row r="49" spans="1:15">
      <c r="A49" t="s">
        <v>1107</v>
      </c>
      <c r="B49" s="19">
        <v>6.4000000000000001E-2</v>
      </c>
      <c r="C49" s="19">
        <v>4.7039999999999997</v>
      </c>
      <c r="D49" s="19">
        <v>0.41599999999999998</v>
      </c>
      <c r="E49" s="19">
        <v>124.032</v>
      </c>
      <c r="F49" s="19">
        <v>0.25600000000000001</v>
      </c>
      <c r="G49" s="19">
        <v>3.968</v>
      </c>
      <c r="H49" s="20">
        <v>1.504</v>
      </c>
      <c r="I49" s="20">
        <v>4.5119999999999996</v>
      </c>
      <c r="J49" s="19">
        <v>2.72</v>
      </c>
      <c r="K49" s="19">
        <v>4.2880000000000003</v>
      </c>
      <c r="L49" s="19">
        <v>0.26873599999999997</v>
      </c>
      <c r="M49" s="19">
        <v>46.470208</v>
      </c>
      <c r="N49" s="19">
        <v>3.2000000000000001E-2</v>
      </c>
      <c r="O49" s="17"/>
    </row>
    <row r="50" spans="1:15">
      <c r="A50" t="s">
        <v>350</v>
      </c>
      <c r="B50" s="19">
        <v>9.6000000000000002E-2</v>
      </c>
      <c r="C50" s="19">
        <v>5.1840000000000002</v>
      </c>
      <c r="D50" s="19">
        <v>0.41599999999999998</v>
      </c>
      <c r="E50" s="19">
        <v>10.88</v>
      </c>
      <c r="F50" s="19">
        <v>0.54400000000000004</v>
      </c>
      <c r="G50" s="19">
        <v>0.99199999999999999</v>
      </c>
      <c r="H50" s="19">
        <v>1.3440000000000001</v>
      </c>
      <c r="I50" s="19">
        <v>1.504</v>
      </c>
      <c r="J50" s="19">
        <v>2.72</v>
      </c>
      <c r="K50" s="19">
        <v>0.28799999999999998</v>
      </c>
      <c r="L50" s="20">
        <v>9.1392000000000001E-2</v>
      </c>
      <c r="M50" s="20">
        <v>77.456384</v>
      </c>
      <c r="N50" s="19">
        <v>3.2000000000000001E-2</v>
      </c>
      <c r="O50" s="17"/>
    </row>
    <row r="51" spans="1:15">
      <c r="A51" t="s">
        <v>1066</v>
      </c>
      <c r="B51" s="19">
        <v>1.5680000000000001</v>
      </c>
      <c r="C51" s="19">
        <v>9488.5439999999999</v>
      </c>
      <c r="D51" s="19">
        <v>70.56</v>
      </c>
      <c r="E51" s="19">
        <v>239437.92</v>
      </c>
      <c r="F51" s="19">
        <v>4.2880000000000003</v>
      </c>
      <c r="G51" s="19">
        <v>3598.0160000000001</v>
      </c>
      <c r="H51" s="19">
        <v>1190.912</v>
      </c>
      <c r="I51" s="19">
        <v>21908.48</v>
      </c>
      <c r="J51" s="19">
        <v>8666.56</v>
      </c>
      <c r="K51" s="19">
        <v>83445.823999999993</v>
      </c>
      <c r="L51" s="19">
        <v>686.68799999999999</v>
      </c>
      <c r="M51" s="19">
        <v>225.76</v>
      </c>
      <c r="N51" s="19"/>
      <c r="O51" s="17"/>
    </row>
    <row r="52" spans="1:15">
      <c r="A52" t="s">
        <v>1067</v>
      </c>
      <c r="B52" s="19">
        <v>1.3440000000000001</v>
      </c>
      <c r="C52" s="19">
        <v>7298.6239999999998</v>
      </c>
      <c r="D52" s="19">
        <v>68.864000000000004</v>
      </c>
      <c r="E52" s="19">
        <v>166599.712</v>
      </c>
      <c r="F52" s="19">
        <v>27.616</v>
      </c>
      <c r="G52" s="19">
        <v>3429.28</v>
      </c>
      <c r="H52" s="19">
        <v>1807.84</v>
      </c>
      <c r="I52" s="19">
        <v>21878.560000000001</v>
      </c>
      <c r="J52" s="19">
        <v>23194.304</v>
      </c>
      <c r="K52" s="19">
        <v>73863.199999999997</v>
      </c>
      <c r="L52" s="19">
        <v>670.08</v>
      </c>
      <c r="M52" s="19">
        <v>235.648</v>
      </c>
      <c r="N52" s="19"/>
      <c r="O52" s="17"/>
    </row>
    <row r="53" spans="1:15">
      <c r="A53" t="s">
        <v>220</v>
      </c>
      <c r="B53" s="19">
        <v>3.2000000000000001E-2</v>
      </c>
      <c r="C53" s="19">
        <v>13.375999999999999</v>
      </c>
      <c r="D53" s="19">
        <v>0.128</v>
      </c>
      <c r="E53" s="19">
        <v>845.76</v>
      </c>
      <c r="F53" s="19">
        <v>0.70399999999999996</v>
      </c>
      <c r="G53" s="19">
        <v>7.3920000000000003</v>
      </c>
      <c r="H53" s="19">
        <v>4.32</v>
      </c>
      <c r="I53" s="19">
        <v>41.887999999999998</v>
      </c>
      <c r="J53" s="19">
        <v>5.76</v>
      </c>
      <c r="K53" s="19">
        <v>9.6959999999999997</v>
      </c>
      <c r="L53" s="20">
        <v>3.2000000000000001E-2</v>
      </c>
      <c r="M53" s="20">
        <v>86.936480000000003</v>
      </c>
      <c r="N53" s="19">
        <v>3.2000000000000001E-2</v>
      </c>
      <c r="O53" s="17"/>
    </row>
    <row r="54" spans="1:15">
      <c r="A54" t="s">
        <v>204</v>
      </c>
      <c r="B54" s="19">
        <v>9.6000000000000002E-2</v>
      </c>
      <c r="C54" s="19">
        <v>144.352</v>
      </c>
      <c r="D54" s="19">
        <v>4.2240000000000002</v>
      </c>
      <c r="E54" s="19">
        <v>5574.1120000000001</v>
      </c>
      <c r="F54" s="19">
        <v>0.86399999999999999</v>
      </c>
      <c r="G54" s="19">
        <v>66.56</v>
      </c>
      <c r="H54" s="19">
        <v>16.288</v>
      </c>
      <c r="I54" s="19">
        <v>258.84800000000001</v>
      </c>
      <c r="J54" s="19">
        <v>108.544</v>
      </c>
      <c r="K54" s="19">
        <v>727.42399999999998</v>
      </c>
      <c r="L54" s="20">
        <v>0.63868800000000003</v>
      </c>
      <c r="M54" s="20">
        <v>563.07488000000001</v>
      </c>
      <c r="N54" s="19">
        <v>3.2000000000000001E-2</v>
      </c>
      <c r="O54" s="17"/>
    </row>
    <row r="55" spans="1:15">
      <c r="A55" s="15" t="s">
        <v>1082</v>
      </c>
      <c r="B55" s="19">
        <v>6.4000000000000001E-2</v>
      </c>
      <c r="C55" s="19">
        <v>23.36</v>
      </c>
      <c r="D55" s="19">
        <v>0.73599999999999999</v>
      </c>
      <c r="E55" s="19">
        <v>1206.336</v>
      </c>
      <c r="F55" s="19">
        <v>3.6160000000000001</v>
      </c>
      <c r="G55" s="19">
        <v>1345.2159999999999</v>
      </c>
      <c r="H55" s="19">
        <v>1382.88</v>
      </c>
      <c r="I55" s="19">
        <v>45781.184000000001</v>
      </c>
      <c r="J55" s="19">
        <v>69909.728000000003</v>
      </c>
      <c r="K55" s="19">
        <v>504957.02399999998</v>
      </c>
      <c r="L55" s="19">
        <v>0.10931200000000001</v>
      </c>
      <c r="M55" s="19">
        <v>81.705055999999999</v>
      </c>
      <c r="N55" s="19"/>
      <c r="O55" s="17"/>
    </row>
    <row r="56" spans="1:15">
      <c r="A56" t="s">
        <v>1071</v>
      </c>
      <c r="B56" s="19">
        <v>6.4000000000000001E-2</v>
      </c>
      <c r="C56" s="19">
        <v>18.463999999999999</v>
      </c>
      <c r="D56" s="19">
        <v>0.76800000000000002</v>
      </c>
      <c r="E56" s="19">
        <v>597.69600000000003</v>
      </c>
      <c r="F56" s="19">
        <v>0.67200000000000004</v>
      </c>
      <c r="G56" s="19">
        <v>91.808000000000007</v>
      </c>
      <c r="H56" s="19">
        <v>21.088000000000001</v>
      </c>
      <c r="I56" s="19">
        <v>159.26400000000001</v>
      </c>
      <c r="J56" s="19">
        <v>11.648</v>
      </c>
      <c r="K56" s="19">
        <v>51.231999999999999</v>
      </c>
      <c r="L56" s="19">
        <v>334.98467199999999</v>
      </c>
      <c r="M56" s="19">
        <v>5635.4442559999998</v>
      </c>
      <c r="N56" s="19"/>
      <c r="O56" s="17"/>
    </row>
    <row r="57" spans="1:15">
      <c r="A57" t="s">
        <v>1091</v>
      </c>
      <c r="B57" s="19">
        <v>0.41599999999999998</v>
      </c>
      <c r="C57" s="19">
        <v>90.944000000000003</v>
      </c>
      <c r="D57" s="19">
        <v>2.7519999999999998</v>
      </c>
      <c r="E57" s="19">
        <v>8508.7360000000008</v>
      </c>
      <c r="F57" s="19">
        <v>5.4080000000000004</v>
      </c>
      <c r="G57" s="19">
        <v>186.36799999999999</v>
      </c>
      <c r="H57" s="20">
        <v>508.57600000000002</v>
      </c>
      <c r="I57" s="20">
        <v>2230.4639999999999</v>
      </c>
      <c r="J57" s="19">
        <v>24782.495999999999</v>
      </c>
      <c r="K57" s="19">
        <v>28900.351999999999</v>
      </c>
      <c r="L57" s="19">
        <v>5.1772159999999996</v>
      </c>
      <c r="M57" s="19">
        <v>21373.580224000001</v>
      </c>
      <c r="N57" s="19">
        <v>0.224</v>
      </c>
      <c r="O57" s="17"/>
    </row>
    <row r="58" spans="1:15">
      <c r="A58" t="s">
        <v>1108</v>
      </c>
      <c r="B58" s="19">
        <v>1.3440000000000001</v>
      </c>
      <c r="C58" s="19">
        <v>8697.2800000000007</v>
      </c>
      <c r="D58" s="19">
        <v>884.48</v>
      </c>
      <c r="E58" s="19">
        <v>50622.624000000003</v>
      </c>
      <c r="F58" s="19">
        <v>11.872</v>
      </c>
      <c r="G58" s="19">
        <v>450.56</v>
      </c>
      <c r="H58" s="20">
        <v>23.712</v>
      </c>
      <c r="I58" s="20">
        <v>900.64</v>
      </c>
      <c r="J58" s="19">
        <v>1113.248</v>
      </c>
      <c r="K58" s="19">
        <v>39984.671999999999</v>
      </c>
      <c r="L58" s="19">
        <v>74.215711999999996</v>
      </c>
      <c r="M58" s="19">
        <v>358.27539200000001</v>
      </c>
      <c r="N58" s="19">
        <v>0.44800000000000001</v>
      </c>
      <c r="O58" s="17"/>
    </row>
    <row r="59" spans="1:15">
      <c r="A59" t="s">
        <v>1092</v>
      </c>
      <c r="B59" s="19">
        <v>6.4000000000000001E-2</v>
      </c>
      <c r="C59" s="19">
        <v>9.3119999999999994</v>
      </c>
      <c r="D59" s="19">
        <v>0.224</v>
      </c>
      <c r="E59" s="19">
        <v>830.43200000000002</v>
      </c>
      <c r="F59" s="19">
        <v>0.25600000000000001</v>
      </c>
      <c r="G59" s="19">
        <v>6.1440000000000001</v>
      </c>
      <c r="H59" s="20">
        <v>1.76</v>
      </c>
      <c r="I59" s="20">
        <v>21.248000000000001</v>
      </c>
      <c r="J59" s="19">
        <v>6.2720000000000002</v>
      </c>
      <c r="K59" s="19">
        <v>24.192</v>
      </c>
      <c r="L59" s="19">
        <v>0.19129599999999999</v>
      </c>
      <c r="M59" s="19">
        <v>98.584031999999993</v>
      </c>
      <c r="N59" s="19">
        <v>3.2000000000000001E-2</v>
      </c>
      <c r="O59" s="17"/>
    </row>
    <row r="60" spans="1:15">
      <c r="A60" t="s">
        <v>1093</v>
      </c>
      <c r="B60" s="19">
        <v>6.4000000000000001E-2</v>
      </c>
      <c r="C60" s="19">
        <v>14.016</v>
      </c>
      <c r="D60" s="19">
        <v>1.024</v>
      </c>
      <c r="E60" s="19">
        <v>1282.4000000000001</v>
      </c>
      <c r="F60" s="19">
        <v>0.32</v>
      </c>
      <c r="G60" s="19">
        <v>8.2560000000000002</v>
      </c>
      <c r="H60" s="20">
        <v>3.7440000000000002</v>
      </c>
      <c r="I60" s="20">
        <v>42.655999999999999</v>
      </c>
      <c r="J60" s="19">
        <v>18.591999999999999</v>
      </c>
      <c r="K60" s="19">
        <v>58.463999999999999</v>
      </c>
      <c r="L60" s="19">
        <v>0.285632</v>
      </c>
      <c r="M60" s="19">
        <v>380.98140799999999</v>
      </c>
      <c r="N60" s="19">
        <v>3.2000000000000001E-2</v>
      </c>
      <c r="O60" s="17"/>
    </row>
    <row r="61" spans="1:15">
      <c r="A61" t="s">
        <v>1094</v>
      </c>
      <c r="B61" s="19">
        <v>6.4000000000000001E-2</v>
      </c>
      <c r="C61" s="19">
        <v>6.4960000000000004</v>
      </c>
      <c r="D61" s="19">
        <v>0.67200000000000004</v>
      </c>
      <c r="E61" s="19">
        <v>174.94399999999999</v>
      </c>
      <c r="F61" s="19">
        <v>0.48</v>
      </c>
      <c r="G61" s="19">
        <v>4.3840000000000003</v>
      </c>
      <c r="H61" s="20">
        <v>2.7839999999999998</v>
      </c>
      <c r="I61" s="20">
        <v>7.0720000000000001</v>
      </c>
      <c r="J61" s="19">
        <v>7.4880000000000004</v>
      </c>
      <c r="K61" s="19">
        <v>6.2720000000000002</v>
      </c>
      <c r="L61" s="19">
        <v>0.27180799999999999</v>
      </c>
      <c r="M61" s="19">
        <v>65.051168000000004</v>
      </c>
      <c r="N61" s="19">
        <v>3.2000000000000001E-2</v>
      </c>
      <c r="O61" s="17"/>
    </row>
    <row r="62" spans="1:15">
      <c r="A62" t="s">
        <v>1109</v>
      </c>
      <c r="B62" s="19">
        <v>0.44800000000000001</v>
      </c>
      <c r="C62" s="19">
        <v>1080.672</v>
      </c>
      <c r="D62" s="19">
        <v>76.831999999999994</v>
      </c>
      <c r="E62" s="19">
        <v>52257.504000000001</v>
      </c>
      <c r="F62" s="19">
        <v>0.83199999999999996</v>
      </c>
      <c r="G62" s="19">
        <v>114.048</v>
      </c>
      <c r="H62" s="20">
        <v>31.52</v>
      </c>
      <c r="I62" s="20">
        <v>823.71199999999999</v>
      </c>
      <c r="J62" s="19">
        <v>4608.768</v>
      </c>
      <c r="K62" s="19">
        <v>32454.720000000001</v>
      </c>
      <c r="L62" s="19">
        <v>16.519392</v>
      </c>
      <c r="M62" s="19">
        <v>795.10166400000003</v>
      </c>
      <c r="N62" s="19">
        <v>6.4000000000000001E-2</v>
      </c>
      <c r="O62" s="17"/>
    </row>
    <row r="63" spans="1:15">
      <c r="A63" t="s">
        <v>1110</v>
      </c>
      <c r="B63" s="19">
        <v>0.44800000000000001</v>
      </c>
      <c r="C63" s="19">
        <v>419.04</v>
      </c>
      <c r="D63" s="19">
        <v>50.207999999999998</v>
      </c>
      <c r="E63" s="19">
        <v>23418.784</v>
      </c>
      <c r="F63" s="19">
        <v>0.96</v>
      </c>
      <c r="G63" s="19">
        <v>93.152000000000001</v>
      </c>
      <c r="H63" s="20">
        <v>18.335999999999999</v>
      </c>
      <c r="I63" s="20">
        <v>1031.424</v>
      </c>
      <c r="J63" s="19">
        <v>1720.4159999999999</v>
      </c>
      <c r="K63" s="19">
        <v>32252.128000000001</v>
      </c>
      <c r="L63" s="19">
        <v>18.231743999999999</v>
      </c>
      <c r="M63" s="19">
        <v>747.03500799999995</v>
      </c>
      <c r="N63" s="19">
        <v>3.2000000000000001E-2</v>
      </c>
      <c r="O63" s="17"/>
    </row>
    <row r="64" spans="1:15">
      <c r="A64" t="s">
        <v>1111</v>
      </c>
      <c r="B64" s="19">
        <v>6.4000000000000001E-2</v>
      </c>
      <c r="C64" s="19">
        <v>26.015999999999998</v>
      </c>
      <c r="D64" s="19">
        <v>2.5920000000000001</v>
      </c>
      <c r="E64" s="19">
        <v>306.68799999999999</v>
      </c>
      <c r="F64" s="19">
        <v>0.35199999999999998</v>
      </c>
      <c r="G64" s="19">
        <v>5.3440000000000003</v>
      </c>
      <c r="H64" s="20">
        <v>1.216</v>
      </c>
      <c r="I64" s="20">
        <v>18.367999999999999</v>
      </c>
      <c r="J64" s="19">
        <v>9.1199999999999992</v>
      </c>
      <c r="K64" s="19">
        <v>51.295999999999999</v>
      </c>
      <c r="L64" s="19">
        <v>0.17363200000000001</v>
      </c>
      <c r="M64" s="19">
        <v>40.038719999999998</v>
      </c>
      <c r="N64" s="19">
        <v>3.2000000000000001E-2</v>
      </c>
      <c r="O64" s="17"/>
    </row>
    <row r="65" spans="1:15">
      <c r="A65" t="s">
        <v>1112</v>
      </c>
      <c r="B65" s="19">
        <v>0.28799999999999998</v>
      </c>
      <c r="C65" s="19">
        <v>914.52800000000002</v>
      </c>
      <c r="D65" s="19">
        <v>10.976000000000001</v>
      </c>
      <c r="E65" s="19">
        <v>35884.896000000001</v>
      </c>
      <c r="F65" s="19">
        <v>1.792</v>
      </c>
      <c r="G65" s="19">
        <v>553.05600000000004</v>
      </c>
      <c r="H65" s="20">
        <v>123.456</v>
      </c>
      <c r="I65" s="20">
        <v>928.8</v>
      </c>
      <c r="J65" s="19">
        <v>913.50400000000002</v>
      </c>
      <c r="K65" s="19">
        <v>9030.7520000000004</v>
      </c>
      <c r="L65" s="19">
        <v>36.136159999999997</v>
      </c>
      <c r="M65" s="19">
        <v>998.44771200000002</v>
      </c>
      <c r="N65" s="19">
        <v>6.4000000000000001E-2</v>
      </c>
      <c r="O65" s="17"/>
    </row>
    <row r="66" spans="1:15">
      <c r="A66" t="s">
        <v>1073</v>
      </c>
      <c r="B66" s="19">
        <v>3.2000000000000001E-2</v>
      </c>
      <c r="C66" s="19">
        <v>54.527999999999999</v>
      </c>
      <c r="D66" s="19">
        <v>2.4</v>
      </c>
      <c r="E66" s="19">
        <v>1608.4480000000001</v>
      </c>
      <c r="F66" s="19">
        <v>0.70399999999999996</v>
      </c>
      <c r="G66" s="19">
        <v>8.5120000000000005</v>
      </c>
      <c r="H66" s="19">
        <v>10.368</v>
      </c>
      <c r="I66" s="19">
        <v>38.56</v>
      </c>
      <c r="J66" s="19">
        <v>20.64</v>
      </c>
      <c r="K66" s="19">
        <v>15.327999999999999</v>
      </c>
      <c r="L66" s="19">
        <v>0.12854399999999999</v>
      </c>
      <c r="M66" s="19">
        <v>65.039552</v>
      </c>
      <c r="N66" s="19">
        <v>0</v>
      </c>
      <c r="O66" s="17"/>
    </row>
    <row r="67" spans="1:15">
      <c r="A67" t="s">
        <v>1113</v>
      </c>
      <c r="B67" s="19">
        <v>0.41599999999999998</v>
      </c>
      <c r="C67" s="19">
        <v>729.024</v>
      </c>
      <c r="D67" s="19">
        <v>58.527999999999999</v>
      </c>
      <c r="E67" s="19">
        <v>38907.616000000002</v>
      </c>
      <c r="F67" s="19">
        <v>0.86399999999999999</v>
      </c>
      <c r="G67" s="19">
        <v>78.367999999999995</v>
      </c>
      <c r="H67" s="20">
        <v>32.735999999999997</v>
      </c>
      <c r="I67" s="20">
        <v>902.75199999999995</v>
      </c>
      <c r="J67" s="19">
        <v>2535.136</v>
      </c>
      <c r="K67" s="19">
        <v>33299.264000000003</v>
      </c>
      <c r="L67" s="19">
        <v>13.48992</v>
      </c>
      <c r="M67" s="19">
        <v>800.26899200000003</v>
      </c>
      <c r="N67" s="19">
        <v>6.4000000000000001E-2</v>
      </c>
      <c r="O67" s="17"/>
    </row>
    <row r="68" spans="1:15">
      <c r="A68" t="s">
        <v>351</v>
      </c>
      <c r="B68" s="19">
        <v>6.4000000000000001E-2</v>
      </c>
      <c r="C68" s="19">
        <v>3.3919999999999999</v>
      </c>
      <c r="D68" s="19">
        <v>0.128</v>
      </c>
      <c r="E68" s="19">
        <v>12</v>
      </c>
      <c r="F68" s="19">
        <v>0.86399999999999999</v>
      </c>
      <c r="G68" s="19">
        <v>1.1839999999999999</v>
      </c>
      <c r="H68" s="19">
        <v>0.96</v>
      </c>
      <c r="I68" s="19">
        <v>1.4079999999999999</v>
      </c>
      <c r="J68" s="19">
        <v>0.96</v>
      </c>
      <c r="K68" s="19">
        <v>0.224</v>
      </c>
      <c r="L68" s="20">
        <v>5.4879999999999998E-2</v>
      </c>
      <c r="M68" s="20">
        <v>83.725120000000004</v>
      </c>
      <c r="N68" s="19">
        <v>3.2000000000000001E-2</v>
      </c>
      <c r="O68" s="17"/>
    </row>
    <row r="69" spans="1:15">
      <c r="A69" t="s">
        <v>349</v>
      </c>
      <c r="B69" s="19">
        <v>6.4000000000000001E-2</v>
      </c>
      <c r="C69" s="19">
        <v>6.1760000000000002</v>
      </c>
      <c r="D69" s="19">
        <v>0.224</v>
      </c>
      <c r="E69" s="19">
        <v>17.984000000000002</v>
      </c>
      <c r="F69" s="19">
        <v>0.224</v>
      </c>
      <c r="G69" s="19">
        <v>1.1519999999999999</v>
      </c>
      <c r="H69" s="19">
        <v>2.08</v>
      </c>
      <c r="I69" s="19">
        <v>1.1519999999999999</v>
      </c>
      <c r="J69" s="19">
        <v>2.016</v>
      </c>
      <c r="K69" s="19">
        <v>0.44800000000000001</v>
      </c>
      <c r="L69" s="20">
        <v>6.9311999999999999E-2</v>
      </c>
      <c r="M69" s="20">
        <v>80.224000000000004</v>
      </c>
      <c r="N69" s="19">
        <v>3.2000000000000001E-2</v>
      </c>
      <c r="O69" s="17"/>
    </row>
    <row r="70" spans="1:15">
      <c r="A70" t="s">
        <v>1068</v>
      </c>
      <c r="B70" s="19">
        <v>34.207999999999998</v>
      </c>
      <c r="C70" s="19">
        <v>13504</v>
      </c>
      <c r="D70" s="19">
        <v>1362.4</v>
      </c>
      <c r="E70" s="19">
        <v>94260.864000000001</v>
      </c>
      <c r="F70" s="19">
        <v>19.648</v>
      </c>
      <c r="G70" s="19">
        <v>432.96</v>
      </c>
      <c r="H70" s="19">
        <v>11090.752</v>
      </c>
      <c r="I70" s="19">
        <v>5864.8320000000003</v>
      </c>
      <c r="J70" s="19">
        <v>433072</v>
      </c>
      <c r="K70" s="19">
        <v>88746.111999999994</v>
      </c>
      <c r="L70" s="19">
        <v>228.47993600000001</v>
      </c>
      <c r="M70" s="19">
        <v>9197.7387839999992</v>
      </c>
      <c r="N70" s="19"/>
      <c r="O70" s="17"/>
    </row>
    <row r="71" spans="1:15">
      <c r="A71" t="s">
        <v>1084</v>
      </c>
      <c r="B71" s="19">
        <v>0.25600000000000001</v>
      </c>
      <c r="C71" s="19">
        <v>1585.5360000000001</v>
      </c>
      <c r="D71" s="19">
        <v>28.128</v>
      </c>
      <c r="E71" s="19">
        <v>52818.271999999997</v>
      </c>
      <c r="F71" s="19">
        <v>2.496</v>
      </c>
      <c r="G71" s="19">
        <v>1677.8879999999999</v>
      </c>
      <c r="H71" s="19">
        <v>1047.2</v>
      </c>
      <c r="I71" s="19">
        <v>40307.552000000003</v>
      </c>
      <c r="J71" s="19">
        <v>55765.055999999997</v>
      </c>
      <c r="K71" s="19">
        <v>585363.23199999996</v>
      </c>
      <c r="L71" s="20" t="s">
        <v>361</v>
      </c>
      <c r="M71" s="20" t="s">
        <v>361</v>
      </c>
      <c r="N71" s="19"/>
      <c r="O71" s="17"/>
    </row>
    <row r="72" spans="1:15">
      <c r="A72" t="s">
        <v>1114</v>
      </c>
      <c r="B72" s="19">
        <v>0.128</v>
      </c>
      <c r="C72" s="19">
        <v>120.16</v>
      </c>
      <c r="D72" s="19">
        <v>1.28</v>
      </c>
      <c r="E72" s="19">
        <v>2447.9679999999998</v>
      </c>
      <c r="F72" s="19">
        <v>0.44800000000000001</v>
      </c>
      <c r="G72" s="19">
        <v>17.056000000000001</v>
      </c>
      <c r="H72" s="20">
        <v>68.16</v>
      </c>
      <c r="I72" s="20">
        <v>176.512</v>
      </c>
      <c r="J72" s="19">
        <v>378.91199999999998</v>
      </c>
      <c r="K72" s="19">
        <v>265.47199999999998</v>
      </c>
      <c r="L72" s="19">
        <v>0.61129599999999995</v>
      </c>
      <c r="M72" s="19">
        <v>128.708192</v>
      </c>
      <c r="N72" s="19">
        <v>3.2000000000000001E-2</v>
      </c>
      <c r="O72" s="17"/>
    </row>
    <row r="73" spans="1:15">
      <c r="A73" t="s">
        <v>206</v>
      </c>
      <c r="B73" s="19">
        <v>0.192</v>
      </c>
      <c r="C73" s="19">
        <v>64.319999999999993</v>
      </c>
      <c r="D73" s="19">
        <v>2.1760000000000002</v>
      </c>
      <c r="E73" s="19">
        <v>2678.56</v>
      </c>
      <c r="F73" s="19">
        <v>0.73599999999999999</v>
      </c>
      <c r="G73" s="19">
        <v>51.072000000000003</v>
      </c>
      <c r="H73" s="19">
        <v>9.8239999999999998</v>
      </c>
      <c r="I73" s="19">
        <v>59.456000000000003</v>
      </c>
      <c r="J73" s="19">
        <v>21.76</v>
      </c>
      <c r="K73" s="19">
        <v>100.736</v>
      </c>
      <c r="L73" s="20">
        <v>1.038656</v>
      </c>
      <c r="M73" s="20">
        <v>941.87875199999996</v>
      </c>
      <c r="N73" s="19">
        <v>3.2000000000000001E-2</v>
      </c>
      <c r="O73" s="17"/>
    </row>
    <row r="74" spans="1:15">
      <c r="A74" t="s">
        <v>216</v>
      </c>
      <c r="B74" s="19">
        <v>0.128</v>
      </c>
      <c r="C74" s="19">
        <v>48.512</v>
      </c>
      <c r="D74" s="19">
        <v>8.48</v>
      </c>
      <c r="E74" s="19">
        <v>185.76</v>
      </c>
      <c r="F74" s="19">
        <v>2.016</v>
      </c>
      <c r="G74" s="19">
        <v>5.984</v>
      </c>
      <c r="H74" s="19">
        <v>81.504000000000005</v>
      </c>
      <c r="I74" s="19">
        <v>20.448</v>
      </c>
      <c r="J74" s="19">
        <v>289.66399999999999</v>
      </c>
      <c r="K74" s="19">
        <v>8.7680000000000007</v>
      </c>
      <c r="L74" s="20">
        <v>0.494944</v>
      </c>
      <c r="M74" s="20">
        <v>80.149311999999995</v>
      </c>
      <c r="N74" s="19">
        <v>6.4000000000000001E-2</v>
      </c>
      <c r="O74" s="17"/>
    </row>
    <row r="75" spans="1:15">
      <c r="A75" t="s">
        <v>212</v>
      </c>
      <c r="B75" s="19">
        <v>9.6000000000000002E-2</v>
      </c>
      <c r="C75" s="19">
        <v>7.4560000000000004</v>
      </c>
      <c r="D75" s="19">
        <v>1.1839999999999999</v>
      </c>
      <c r="E75" s="19">
        <v>621.05600000000004</v>
      </c>
      <c r="F75" s="19">
        <v>0.192</v>
      </c>
      <c r="G75" s="19">
        <v>11.135999999999999</v>
      </c>
      <c r="H75" s="19">
        <v>0.92800000000000005</v>
      </c>
      <c r="I75" s="19">
        <v>6.88</v>
      </c>
      <c r="J75" s="19">
        <v>2.1760000000000002</v>
      </c>
      <c r="K75" s="19">
        <v>7.52</v>
      </c>
      <c r="L75" s="20">
        <v>0.168736</v>
      </c>
      <c r="M75" s="20">
        <v>300.47590400000001</v>
      </c>
      <c r="N75" s="19">
        <v>3.2000000000000001E-2</v>
      </c>
      <c r="O75" s="17"/>
    </row>
    <row r="76" spans="1:15">
      <c r="A76" t="s">
        <v>1095</v>
      </c>
      <c r="B76" s="19">
        <v>3.2000000000000001E-2</v>
      </c>
      <c r="C76" s="19">
        <v>12.992000000000001</v>
      </c>
      <c r="D76" s="19">
        <v>0.8</v>
      </c>
      <c r="E76" s="19">
        <v>155.55199999999999</v>
      </c>
      <c r="F76" s="19">
        <v>0.32</v>
      </c>
      <c r="G76" s="19">
        <v>4.4800000000000004</v>
      </c>
      <c r="H76" s="20">
        <v>3.008</v>
      </c>
      <c r="I76" s="20">
        <v>11.135999999999999</v>
      </c>
      <c r="J76" s="19">
        <v>6.88</v>
      </c>
      <c r="K76" s="19">
        <v>15.391999999999999</v>
      </c>
      <c r="L76" s="19">
        <v>0.214336</v>
      </c>
      <c r="M76" s="19">
        <v>43.570431999999997</v>
      </c>
      <c r="N76" s="19">
        <v>3.2000000000000001E-2</v>
      </c>
      <c r="O76" s="17"/>
    </row>
    <row r="77" spans="1:15">
      <c r="A77" t="s">
        <v>1096</v>
      </c>
      <c r="B77" s="19">
        <v>3.2000000000000001E-2</v>
      </c>
      <c r="C77" s="19">
        <v>9.6959999999999997</v>
      </c>
      <c r="D77" s="19">
        <v>0.51200000000000001</v>
      </c>
      <c r="E77" s="19">
        <v>179.36</v>
      </c>
      <c r="F77" s="19">
        <v>0.57599999999999996</v>
      </c>
      <c r="G77" s="19">
        <v>4.8959999999999999</v>
      </c>
      <c r="H77" s="20">
        <v>2.3679999999999999</v>
      </c>
      <c r="I77" s="20">
        <v>15.263999999999999</v>
      </c>
      <c r="J77" s="19">
        <v>62.463999999999999</v>
      </c>
      <c r="K77" s="19">
        <v>19.968</v>
      </c>
      <c r="L77" s="19">
        <v>0.13052800000000001</v>
      </c>
      <c r="M77" s="19">
        <v>42.934752000000003</v>
      </c>
      <c r="N77" s="19">
        <v>3.2000000000000001E-2</v>
      </c>
      <c r="O77" s="17"/>
    </row>
    <row r="78" spans="1:15">
      <c r="A78" t="s">
        <v>211</v>
      </c>
      <c r="B78" s="19">
        <v>6.4000000000000001E-2</v>
      </c>
      <c r="C78" s="19">
        <v>7.1040000000000001</v>
      </c>
      <c r="D78" s="19">
        <v>0.51200000000000001</v>
      </c>
      <c r="E78" s="19">
        <v>393.79199999999997</v>
      </c>
      <c r="F78" s="19">
        <v>0.70399999999999996</v>
      </c>
      <c r="G78" s="19">
        <v>19.04</v>
      </c>
      <c r="H78" s="19">
        <v>8</v>
      </c>
      <c r="I78" s="19">
        <v>39.808</v>
      </c>
      <c r="J78" s="19">
        <v>31.327999999999999</v>
      </c>
      <c r="K78" s="19">
        <v>53.76</v>
      </c>
      <c r="L78" s="20">
        <v>6.9087999999999997E-2</v>
      </c>
      <c r="M78" s="20">
        <v>125.66736</v>
      </c>
      <c r="N78" s="19">
        <v>3.2000000000000001E-2</v>
      </c>
      <c r="O78" s="17"/>
    </row>
    <row r="79" spans="1:15">
      <c r="A79" t="s">
        <v>198</v>
      </c>
      <c r="B79" s="19">
        <v>20.064</v>
      </c>
      <c r="C79" s="19">
        <v>1518.048</v>
      </c>
      <c r="D79" s="19">
        <v>22.08</v>
      </c>
      <c r="E79" s="19">
        <v>18585.024000000001</v>
      </c>
      <c r="F79" s="19">
        <v>2.8479999999999999</v>
      </c>
      <c r="G79" s="19">
        <v>159.136</v>
      </c>
      <c r="H79" s="19">
        <v>84</v>
      </c>
      <c r="I79" s="19">
        <v>261.31200000000001</v>
      </c>
      <c r="J79" s="19">
        <v>199.77600000000001</v>
      </c>
      <c r="K79" s="19">
        <v>330.048</v>
      </c>
      <c r="L79" s="20">
        <v>16.365023999999998</v>
      </c>
      <c r="M79" s="20">
        <v>4949.3386879999998</v>
      </c>
      <c r="N79" s="19">
        <v>0.89600000000000002</v>
      </c>
      <c r="O79" s="17"/>
    </row>
    <row r="80" spans="1:15">
      <c r="A80" t="s">
        <v>226</v>
      </c>
      <c r="B80" s="19">
        <v>0.224</v>
      </c>
      <c r="C80" s="19">
        <v>5.3440000000000003</v>
      </c>
      <c r="D80" s="19">
        <v>0.67200000000000004</v>
      </c>
      <c r="E80" s="19">
        <v>11.744</v>
      </c>
      <c r="F80" s="19">
        <v>0.76800000000000002</v>
      </c>
      <c r="G80" s="19">
        <v>0.96</v>
      </c>
      <c r="H80" s="19">
        <v>4.7679999999999998</v>
      </c>
      <c r="I80" s="19">
        <v>1.5680000000000001</v>
      </c>
      <c r="J80" s="19">
        <v>5.4080000000000004</v>
      </c>
      <c r="K80" s="19">
        <v>0.32</v>
      </c>
      <c r="L80" s="20">
        <v>9.1200000000000003E-2</v>
      </c>
      <c r="M80" s="20">
        <v>77.022816000000006</v>
      </c>
      <c r="N80" s="19">
        <v>3.2000000000000001E-2</v>
      </c>
      <c r="O80" s="17"/>
    </row>
    <row r="81" spans="1:15">
      <c r="A81" t="s">
        <v>1065</v>
      </c>
      <c r="B81" s="19">
        <v>1.696</v>
      </c>
      <c r="C81" s="19">
        <v>2271.328</v>
      </c>
      <c r="D81" s="19">
        <v>32.671999999999997</v>
      </c>
      <c r="E81" s="19">
        <v>17385.088</v>
      </c>
      <c r="F81" s="19">
        <v>2.6240000000000001</v>
      </c>
      <c r="G81" s="19">
        <v>227.96799999999999</v>
      </c>
      <c r="H81" s="19">
        <v>77.727999999999994</v>
      </c>
      <c r="I81" s="19">
        <v>621.98400000000004</v>
      </c>
      <c r="J81" s="19">
        <v>581.31200000000001</v>
      </c>
      <c r="K81" s="19">
        <v>2703.904</v>
      </c>
      <c r="L81" s="19">
        <v>112.224</v>
      </c>
      <c r="M81" s="19">
        <v>83.135999999999996</v>
      </c>
      <c r="N81" s="19"/>
      <c r="O81" s="17"/>
    </row>
    <row r="82" spans="1:15">
      <c r="A82" t="s">
        <v>1064</v>
      </c>
      <c r="B82" s="19">
        <v>1.6639999999999999</v>
      </c>
      <c r="C82" s="19">
        <v>1756.192</v>
      </c>
      <c r="D82" s="19">
        <v>32.832000000000001</v>
      </c>
      <c r="E82" s="19">
        <v>14228.672</v>
      </c>
      <c r="F82" s="19">
        <v>2.2400000000000002</v>
      </c>
      <c r="G82" s="19">
        <v>235.648</v>
      </c>
      <c r="H82" s="19">
        <v>77.28</v>
      </c>
      <c r="I82" s="19">
        <v>670.08</v>
      </c>
      <c r="J82" s="19">
        <v>242.84800000000001</v>
      </c>
      <c r="K82" s="19">
        <v>2731.52</v>
      </c>
      <c r="L82" s="19">
        <v>241.98400000000001</v>
      </c>
      <c r="M82" s="19">
        <v>163.77600000000001</v>
      </c>
      <c r="N82" s="19"/>
      <c r="O82" s="17"/>
    </row>
    <row r="83" spans="1:15">
      <c r="A83" t="s">
        <v>1063</v>
      </c>
      <c r="B83" s="19">
        <v>2.2400000000000002</v>
      </c>
      <c r="C83" s="19">
        <v>1895.36</v>
      </c>
      <c r="D83" s="19">
        <v>37.44</v>
      </c>
      <c r="E83" s="19">
        <v>13888.384</v>
      </c>
      <c r="F83" s="19">
        <v>3.968</v>
      </c>
      <c r="G83" s="19">
        <v>225.76</v>
      </c>
      <c r="H83" s="19">
        <v>88.48</v>
      </c>
      <c r="I83" s="19">
        <v>686.68799999999999</v>
      </c>
      <c r="J83" s="19">
        <v>418.43200000000002</v>
      </c>
      <c r="K83" s="19">
        <v>2898.9760000000001</v>
      </c>
      <c r="L83" s="19">
        <v>260.70400000000001</v>
      </c>
      <c r="M83" s="19">
        <v>156.03200000000001</v>
      </c>
      <c r="N83" s="19"/>
      <c r="O83" s="17"/>
    </row>
    <row r="84" spans="1:15">
      <c r="A84" t="s">
        <v>1115</v>
      </c>
      <c r="B84" s="19">
        <v>2.9119999999999999</v>
      </c>
      <c r="C84" s="19">
        <v>47692.224000000002</v>
      </c>
      <c r="D84" s="19">
        <v>126.27200000000001</v>
      </c>
      <c r="E84" s="19">
        <v>313155.68</v>
      </c>
      <c r="F84" s="19">
        <v>5.5359999999999996</v>
      </c>
      <c r="G84" s="19">
        <v>771.36</v>
      </c>
      <c r="H84" s="20">
        <v>1067.8399999999999</v>
      </c>
      <c r="I84" s="20">
        <v>4814.848</v>
      </c>
      <c r="J84" s="19">
        <v>36939.807999999997</v>
      </c>
      <c r="K84" s="19">
        <v>109428.09600000001</v>
      </c>
      <c r="L84" s="19">
        <v>237.41043199999999</v>
      </c>
      <c r="M84" s="19">
        <v>5848.4095360000001</v>
      </c>
      <c r="N84" s="19">
        <v>0.192</v>
      </c>
      <c r="O84" s="17"/>
    </row>
    <row r="85" spans="1:15">
      <c r="A85" t="s">
        <v>201</v>
      </c>
      <c r="B85" s="19">
        <v>1.76</v>
      </c>
      <c r="C85" s="19">
        <v>263.392</v>
      </c>
      <c r="D85" s="19">
        <v>10.88</v>
      </c>
      <c r="E85" s="19">
        <v>1759.424</v>
      </c>
      <c r="F85" s="19">
        <v>4.2880000000000003</v>
      </c>
      <c r="G85" s="19">
        <v>58.176000000000002</v>
      </c>
      <c r="H85" s="19">
        <v>430.36799999999999</v>
      </c>
      <c r="I85" s="19">
        <v>289.82400000000001</v>
      </c>
      <c r="J85" s="19">
        <v>5679.616</v>
      </c>
      <c r="K85" s="19">
        <v>834.976</v>
      </c>
      <c r="L85" s="20">
        <v>2.2762560000000001</v>
      </c>
      <c r="M85" s="20">
        <v>763.45439999999996</v>
      </c>
      <c r="N85" s="19">
        <v>0.128</v>
      </c>
      <c r="O85" s="17"/>
    </row>
    <row r="86" spans="1:15">
      <c r="A86" t="s">
        <v>1074</v>
      </c>
      <c r="B86" s="19">
        <v>0.128</v>
      </c>
      <c r="C86" s="19">
        <v>295.42399999999998</v>
      </c>
      <c r="D86" s="19">
        <v>1.248</v>
      </c>
      <c r="E86" s="19">
        <v>1940.672</v>
      </c>
      <c r="F86" s="19">
        <v>1.792</v>
      </c>
      <c r="G86" s="19">
        <v>11.84</v>
      </c>
      <c r="H86" s="19">
        <v>124.64</v>
      </c>
      <c r="I86" s="19">
        <v>121.76</v>
      </c>
      <c r="J86" s="19">
        <v>2009.7919999999999</v>
      </c>
      <c r="K86" s="19">
        <v>97.248000000000005</v>
      </c>
      <c r="L86" s="19">
        <v>2.036896</v>
      </c>
      <c r="M86" s="19">
        <v>93.658208000000002</v>
      </c>
      <c r="N86" s="19"/>
      <c r="O86" s="17"/>
    </row>
    <row r="87" spans="1:15">
      <c r="A87" t="s">
        <v>1116</v>
      </c>
      <c r="B87" s="19">
        <v>6.4000000000000001E-2</v>
      </c>
      <c r="C87" s="19">
        <v>3.3919999999999999</v>
      </c>
      <c r="D87" s="19">
        <v>3.2000000000000001E-2</v>
      </c>
      <c r="E87" s="19">
        <v>102.88</v>
      </c>
      <c r="F87" s="19">
        <v>0.224</v>
      </c>
      <c r="G87" s="19">
        <v>2.048</v>
      </c>
      <c r="H87" s="20">
        <v>2.7519999999999998</v>
      </c>
      <c r="I87" s="20">
        <v>8.9600000000000009</v>
      </c>
      <c r="J87" s="19">
        <v>8.6080000000000005</v>
      </c>
      <c r="K87" s="19">
        <v>4.2240000000000002</v>
      </c>
      <c r="L87" s="19">
        <v>1.9040000000000001E-2</v>
      </c>
      <c r="M87" s="19">
        <v>42.591168000000003</v>
      </c>
      <c r="N87" s="19">
        <v>0.192</v>
      </c>
      <c r="O87" s="17"/>
    </row>
    <row r="88" spans="1:15">
      <c r="A88" t="s">
        <v>1062</v>
      </c>
      <c r="B88" s="19">
        <v>0.16</v>
      </c>
      <c r="C88" s="19">
        <v>158.624</v>
      </c>
      <c r="D88" s="19">
        <v>3.6480000000000001</v>
      </c>
      <c r="E88" s="19">
        <v>3643.9679999999998</v>
      </c>
      <c r="F88" s="19">
        <v>0.86399999999999999</v>
      </c>
      <c r="G88" s="19">
        <v>83.135999999999996</v>
      </c>
      <c r="H88" s="19">
        <v>10.88</v>
      </c>
      <c r="I88" s="19">
        <v>112.224</v>
      </c>
      <c r="J88" s="19">
        <v>40.287999999999997</v>
      </c>
      <c r="K88" s="19">
        <v>219.80799999999999</v>
      </c>
      <c r="L88" s="19">
        <v>241.85599999999999</v>
      </c>
      <c r="M88" s="19">
        <v>149.6</v>
      </c>
      <c r="N88" s="19"/>
      <c r="O88" s="17"/>
    </row>
    <row r="89" spans="1:15">
      <c r="A89" t="s">
        <v>1117</v>
      </c>
      <c r="B89" s="19">
        <v>0.192</v>
      </c>
      <c r="C89" s="19">
        <v>138.52799999999999</v>
      </c>
      <c r="D89" s="19">
        <v>3.2639999999999998</v>
      </c>
      <c r="E89" s="19">
        <v>2740.1280000000002</v>
      </c>
      <c r="F89" s="19">
        <v>0.44800000000000001</v>
      </c>
      <c r="G89" s="19">
        <v>62.975999999999999</v>
      </c>
      <c r="H89" s="20">
        <v>7.52</v>
      </c>
      <c r="I89" s="20">
        <v>81.760000000000005</v>
      </c>
      <c r="J89" s="19">
        <v>59.808</v>
      </c>
      <c r="K89" s="19">
        <v>336.48</v>
      </c>
      <c r="L89" s="19">
        <v>2.74336</v>
      </c>
      <c r="M89" s="19">
        <v>123.14105600000001</v>
      </c>
      <c r="N89" s="19">
        <v>3.2000000000000001E-2</v>
      </c>
      <c r="O89" s="17"/>
    </row>
    <row r="90" spans="1:15">
      <c r="A90" t="s">
        <v>1118</v>
      </c>
      <c r="B90" s="19">
        <v>6.4000000000000001E-2</v>
      </c>
      <c r="C90" s="19">
        <v>205.376</v>
      </c>
      <c r="D90" s="19">
        <v>3.6160000000000001</v>
      </c>
      <c r="E90" s="19">
        <v>3899.7440000000001</v>
      </c>
      <c r="F90" s="19">
        <v>0.60799999999999998</v>
      </c>
      <c r="G90" s="19">
        <v>38.847999999999999</v>
      </c>
      <c r="H90" s="20">
        <v>2.1760000000000002</v>
      </c>
      <c r="I90" s="20">
        <v>192.32</v>
      </c>
      <c r="J90" s="19">
        <v>121.568</v>
      </c>
      <c r="K90" s="19">
        <v>2298.56</v>
      </c>
      <c r="L90" s="19">
        <v>0.835808</v>
      </c>
      <c r="M90" s="19">
        <v>126.207616</v>
      </c>
      <c r="N90" s="20">
        <v>3.2000000000000001E-2</v>
      </c>
      <c r="O90" s="17"/>
    </row>
    <row r="91" spans="1:15">
      <c r="A91" t="s">
        <v>1119</v>
      </c>
      <c r="B91" s="19">
        <v>6.4000000000000001E-2</v>
      </c>
      <c r="C91" s="19">
        <v>209.40799999999999</v>
      </c>
      <c r="D91" s="19">
        <v>8.9280000000000008</v>
      </c>
      <c r="E91" s="19">
        <v>3910.3040000000001</v>
      </c>
      <c r="F91" s="19">
        <v>0.51200000000000001</v>
      </c>
      <c r="G91" s="19">
        <v>25.088000000000001</v>
      </c>
      <c r="H91" s="20">
        <v>4.1920000000000002</v>
      </c>
      <c r="I91" s="20">
        <v>188.12799999999999</v>
      </c>
      <c r="J91" s="19">
        <v>176.70400000000001</v>
      </c>
      <c r="K91" s="19">
        <v>2149.8560000000002</v>
      </c>
      <c r="L91" s="19">
        <v>0.70304</v>
      </c>
      <c r="M91" s="19">
        <v>112.20643200000001</v>
      </c>
      <c r="N91" s="19">
        <v>3.2000000000000001E-2</v>
      </c>
      <c r="O91" s="17"/>
    </row>
    <row r="92" spans="1:15">
      <c r="A92" t="s">
        <v>207</v>
      </c>
      <c r="B92" s="19">
        <v>0.60799999999999998</v>
      </c>
      <c r="C92" s="19">
        <v>920</v>
      </c>
      <c r="D92" s="19">
        <v>23.071999999999999</v>
      </c>
      <c r="E92" s="19">
        <v>4046.2080000000001</v>
      </c>
      <c r="F92" s="19">
        <v>4.6079999999999997</v>
      </c>
      <c r="G92" s="19">
        <v>40.768000000000001</v>
      </c>
      <c r="H92" s="19">
        <v>315.36</v>
      </c>
      <c r="I92" s="19">
        <v>311.16800000000001</v>
      </c>
      <c r="J92" s="19">
        <v>3183.904</v>
      </c>
      <c r="K92" s="19">
        <v>843.39200000000005</v>
      </c>
      <c r="L92" s="20">
        <v>6.6236800000000002</v>
      </c>
      <c r="M92" s="20">
        <v>779.60297600000001</v>
      </c>
      <c r="N92" s="19">
        <v>9.6000000000000002E-2</v>
      </c>
      <c r="O92" s="17"/>
    </row>
  </sheetData>
  <sortState ref="A2:N92">
    <sortCondition ref="A2:A92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91"/>
  <sheetViews>
    <sheetView workbookViewId="0">
      <selection activeCell="T30" sqref="O3:T30"/>
    </sheetView>
  </sheetViews>
  <sheetFormatPr baseColWidth="10" defaultRowHeight="15" x14ac:dyDescent="0"/>
  <sheetData>
    <row r="1" spans="1:22" ht="60">
      <c r="A1" t="s">
        <v>1180</v>
      </c>
      <c r="O1" s="4" t="s">
        <v>828</v>
      </c>
      <c r="P1" s="4" t="s">
        <v>833</v>
      </c>
      <c r="Q1" s="4" t="s">
        <v>826</v>
      </c>
      <c r="R1" s="4" t="s">
        <v>834</v>
      </c>
      <c r="S1" s="4" t="s">
        <v>824</v>
      </c>
      <c r="T1" s="4" t="s">
        <v>825</v>
      </c>
      <c r="U1" s="4"/>
    </row>
    <row r="2" spans="1:22">
      <c r="A2" t="s">
        <v>1631</v>
      </c>
    </row>
    <row r="3" spans="1:22">
      <c r="A3" t="s">
        <v>8</v>
      </c>
      <c r="B3" t="s">
        <v>1632</v>
      </c>
      <c r="C3" t="s">
        <v>394</v>
      </c>
      <c r="D3" t="s">
        <v>395</v>
      </c>
      <c r="N3" t="s">
        <v>1056</v>
      </c>
      <c r="O3">
        <f t="shared" ref="O3:O30" ca="1" si="0">INDIRECT("F" &amp; (7 + 39*$V2))</f>
        <v>7.1999999999999995E-2</v>
      </c>
      <c r="P3">
        <f t="shared" ref="P3:P30" ca="1" si="1">INDIRECT("F" &amp; (4 + 39*$V2))</f>
        <v>8.4480000000000004</v>
      </c>
      <c r="Q3">
        <f t="shared" ref="Q3:Q30" ca="1" si="2">INDIRECT("F" &amp; (20 + 39*$V2))</f>
        <v>1.089</v>
      </c>
      <c r="R3">
        <f t="shared" ref="R3:R30" ca="1" si="3">INDIRECT("F" &amp; (17 + 39*$V2))</f>
        <v>27.023</v>
      </c>
      <c r="S3">
        <f t="shared" ref="S3:S30" ca="1" si="4">INDIRECT("F" &amp; (32 + 39*$V2))</f>
        <v>2.2250000000000001</v>
      </c>
      <c r="T3">
        <f t="shared" ref="T3:T30" ca="1" si="5">INDIRECT("F" &amp; (29 + 39*$V2))</f>
        <v>126.16</v>
      </c>
      <c r="V3">
        <v>1</v>
      </c>
    </row>
    <row r="4" spans="1:22">
      <c r="A4" t="s">
        <v>1</v>
      </c>
      <c r="B4" s="1">
        <v>0.432</v>
      </c>
      <c r="C4" t="s">
        <v>386</v>
      </c>
      <c r="D4" s="1">
        <v>0.56799999999999995</v>
      </c>
      <c r="E4" t="s">
        <v>387</v>
      </c>
      <c r="F4">
        <v>8.4480000000000004</v>
      </c>
      <c r="N4" t="s">
        <v>1057</v>
      </c>
      <c r="O4">
        <f t="shared" ca="1" si="0"/>
        <v>0.217</v>
      </c>
      <c r="P4">
        <f t="shared" ca="1" si="1"/>
        <v>6.5339999999999998</v>
      </c>
      <c r="Q4">
        <f t="shared" ca="1" si="2"/>
        <v>5.54</v>
      </c>
      <c r="R4">
        <f t="shared" ca="1" si="3"/>
        <v>35.747999999999998</v>
      </c>
      <c r="S4">
        <f t="shared" ca="1" si="4"/>
        <v>17.209</v>
      </c>
      <c r="T4">
        <f t="shared" ca="1" si="5"/>
        <v>329.029</v>
      </c>
      <c r="V4">
        <f>V3+1</f>
        <v>2</v>
      </c>
    </row>
    <row r="5" spans="1:22">
      <c r="A5" t="s">
        <v>56</v>
      </c>
      <c r="N5" t="s">
        <v>1058</v>
      </c>
      <c r="O5">
        <f t="shared" ca="1" si="0"/>
        <v>3.4000000000000002E-2</v>
      </c>
      <c r="P5">
        <f t="shared" ca="1" si="1"/>
        <v>7.5090000000000003</v>
      </c>
      <c r="Q5">
        <f t="shared" ca="1" si="2"/>
        <v>0.43</v>
      </c>
      <c r="R5">
        <f t="shared" ca="1" si="3"/>
        <v>6.06</v>
      </c>
      <c r="S5">
        <f t="shared" ca="1" si="4"/>
        <v>0.89500000000000002</v>
      </c>
      <c r="T5">
        <f t="shared" ca="1" si="5"/>
        <v>14.319000000000001</v>
      </c>
      <c r="V5">
        <f t="shared" ref="V5:V42" si="6">V4+1</f>
        <v>3</v>
      </c>
    </row>
    <row r="6" spans="1:22">
      <c r="A6" t="s">
        <v>11</v>
      </c>
      <c r="N6" t="s">
        <v>1059</v>
      </c>
      <c r="O6">
        <f t="shared" ca="1" si="0"/>
        <v>0.02</v>
      </c>
      <c r="P6">
        <f t="shared" ca="1" si="1"/>
        <v>4.6749999999999998</v>
      </c>
      <c r="Q6">
        <f t="shared" ca="1" si="2"/>
        <v>0.39900000000000002</v>
      </c>
      <c r="R6">
        <f t="shared" ca="1" si="3"/>
        <v>7.5579999999999998</v>
      </c>
      <c r="S6">
        <f t="shared" ca="1" si="4"/>
        <v>14.986000000000001</v>
      </c>
      <c r="T6">
        <f t="shared" ca="1" si="5"/>
        <v>40.984999999999999</v>
      </c>
      <c r="V6">
        <f t="shared" si="6"/>
        <v>4</v>
      </c>
    </row>
    <row r="7" spans="1:22">
      <c r="A7" t="s">
        <v>1</v>
      </c>
      <c r="B7" s="1">
        <v>0.57099999999999995</v>
      </c>
      <c r="C7" t="s">
        <v>386</v>
      </c>
      <c r="D7" s="1">
        <v>0.42899999999999999</v>
      </c>
      <c r="E7" t="s">
        <v>387</v>
      </c>
      <c r="F7">
        <v>7.1999999999999995E-2</v>
      </c>
      <c r="N7" t="s">
        <v>1060</v>
      </c>
      <c r="O7">
        <f t="shared" ca="1" si="0"/>
        <v>0.02</v>
      </c>
      <c r="P7">
        <f t="shared" ca="1" si="1"/>
        <v>4.8760000000000003</v>
      </c>
      <c r="Q7">
        <f t="shared" ca="1" si="2"/>
        <v>0.58099999999999996</v>
      </c>
      <c r="R7">
        <f t="shared" ca="1" si="3"/>
        <v>8.1470000000000002</v>
      </c>
      <c r="S7">
        <f t="shared" ca="1" si="4"/>
        <v>11.569000000000001</v>
      </c>
      <c r="T7">
        <f t="shared" ca="1" si="5"/>
        <v>40.768000000000001</v>
      </c>
      <c r="V7">
        <f t="shared" si="6"/>
        <v>5</v>
      </c>
    </row>
    <row r="8" spans="1:22">
      <c r="N8" t="s">
        <v>1061</v>
      </c>
      <c r="O8">
        <f t="shared" ca="1" si="0"/>
        <v>1.9E-2</v>
      </c>
      <c r="P8">
        <f t="shared" ca="1" si="1"/>
        <v>5.1180000000000003</v>
      </c>
      <c r="Q8">
        <f t="shared" ca="1" si="2"/>
        <v>0.72699999999999998</v>
      </c>
      <c r="R8">
        <f t="shared" ca="1" si="3"/>
        <v>7.5620000000000003</v>
      </c>
      <c r="S8">
        <f t="shared" ca="1" si="4"/>
        <v>8.6750000000000007</v>
      </c>
      <c r="T8">
        <f t="shared" ca="1" si="5"/>
        <v>39.465000000000003</v>
      </c>
      <c r="V8">
        <f t="shared" si="6"/>
        <v>6</v>
      </c>
    </row>
    <row r="9" spans="1:22">
      <c r="A9" t="s">
        <v>8</v>
      </c>
      <c r="B9" t="s">
        <v>1633</v>
      </c>
      <c r="C9" t="s">
        <v>394</v>
      </c>
      <c r="D9" t="s">
        <v>400</v>
      </c>
      <c r="N9" t="s">
        <v>1062</v>
      </c>
      <c r="O9">
        <f t="shared" ca="1" si="0"/>
        <v>2.7E-2</v>
      </c>
      <c r="P9">
        <f t="shared" ca="1" si="1"/>
        <v>2.5979999999999999</v>
      </c>
      <c r="Q9">
        <f t="shared" ca="1" si="2"/>
        <v>0.34</v>
      </c>
      <c r="R9">
        <f t="shared" ca="1" si="3"/>
        <v>3.5070000000000001</v>
      </c>
      <c r="S9">
        <f t="shared" ca="1" si="4"/>
        <v>1.2589999999999999</v>
      </c>
      <c r="T9">
        <f t="shared" ca="1" si="5"/>
        <v>6.8689999999999998</v>
      </c>
      <c r="V9">
        <f t="shared" si="6"/>
        <v>7</v>
      </c>
    </row>
    <row r="10" spans="1:22">
      <c r="A10" t="s">
        <v>1</v>
      </c>
      <c r="B10" s="1">
        <v>0.42599999999999999</v>
      </c>
      <c r="C10" t="s">
        <v>386</v>
      </c>
      <c r="D10" s="1">
        <v>0.57399999999999995</v>
      </c>
      <c r="E10" t="s">
        <v>387</v>
      </c>
      <c r="F10">
        <v>3.6520000000000001</v>
      </c>
      <c r="N10" t="s">
        <v>1063</v>
      </c>
      <c r="O10">
        <f t="shared" ca="1" si="0"/>
        <v>0.124</v>
      </c>
      <c r="P10">
        <f t="shared" ca="1" si="1"/>
        <v>7.0549999999999997</v>
      </c>
      <c r="Q10">
        <f t="shared" ca="1" si="2"/>
        <v>2.7650000000000001</v>
      </c>
      <c r="R10">
        <f t="shared" ca="1" si="3"/>
        <v>21.459</v>
      </c>
      <c r="S10">
        <f t="shared" ca="1" si="4"/>
        <v>13.076000000000001</v>
      </c>
      <c r="T10">
        <f t="shared" ca="1" si="5"/>
        <v>90.593000000000004</v>
      </c>
      <c r="V10">
        <f t="shared" si="6"/>
        <v>8</v>
      </c>
    </row>
    <row r="11" spans="1:22">
      <c r="A11" t="s">
        <v>56</v>
      </c>
      <c r="N11" t="s">
        <v>1064</v>
      </c>
      <c r="O11">
        <f t="shared" ca="1" si="0"/>
        <v>7.0000000000000007E-2</v>
      </c>
      <c r="P11">
        <f t="shared" ca="1" si="1"/>
        <v>7.3639999999999999</v>
      </c>
      <c r="Q11">
        <f t="shared" ca="1" si="2"/>
        <v>2.415</v>
      </c>
      <c r="R11">
        <f t="shared" ca="1" si="3"/>
        <v>20.94</v>
      </c>
      <c r="S11">
        <f t="shared" ca="1" si="4"/>
        <v>7.5890000000000004</v>
      </c>
      <c r="T11">
        <f t="shared" ca="1" si="5"/>
        <v>85.36</v>
      </c>
      <c r="V11">
        <f t="shared" si="6"/>
        <v>9</v>
      </c>
    </row>
    <row r="12" spans="1:22">
      <c r="A12" t="s">
        <v>11</v>
      </c>
      <c r="N12" t="s">
        <v>1065</v>
      </c>
      <c r="O12">
        <f t="shared" ca="1" si="0"/>
        <v>8.2000000000000003E-2</v>
      </c>
      <c r="P12">
        <f t="shared" ca="1" si="1"/>
        <v>7.1239999999999997</v>
      </c>
      <c r="Q12">
        <f t="shared" ca="1" si="2"/>
        <v>2.4289999999999998</v>
      </c>
      <c r="R12">
        <f t="shared" ca="1" si="3"/>
        <v>19.437000000000001</v>
      </c>
      <c r="S12">
        <f t="shared" ca="1" si="4"/>
        <v>18.166</v>
      </c>
      <c r="T12">
        <f t="shared" ca="1" si="5"/>
        <v>84.497</v>
      </c>
      <c r="V12">
        <f t="shared" si="6"/>
        <v>10</v>
      </c>
    </row>
    <row r="13" spans="1:22">
      <c r="A13" t="s">
        <v>1</v>
      </c>
      <c r="B13" s="1">
        <v>0.57099999999999995</v>
      </c>
      <c r="C13" t="s">
        <v>386</v>
      </c>
      <c r="D13" s="1">
        <v>0.42899999999999999</v>
      </c>
      <c r="E13" t="s">
        <v>387</v>
      </c>
      <c r="F13">
        <v>4.4999999999999998E-2</v>
      </c>
      <c r="N13" t="s">
        <v>1066</v>
      </c>
      <c r="O13">
        <f t="shared" ca="1" si="0"/>
        <v>0.13400000000000001</v>
      </c>
      <c r="P13">
        <f t="shared" ca="1" si="1"/>
        <v>112.438</v>
      </c>
      <c r="Q13">
        <f t="shared" ca="1" si="2"/>
        <v>37.216000000000001</v>
      </c>
      <c r="R13">
        <f t="shared" ca="1" si="3"/>
        <v>684.64</v>
      </c>
      <c r="S13">
        <f t="shared" ca="1" si="4"/>
        <v>270.83</v>
      </c>
      <c r="T13">
        <f t="shared" ca="1" si="5"/>
        <v>2607.6819999999998</v>
      </c>
      <c r="V13">
        <f t="shared" si="6"/>
        <v>11</v>
      </c>
    </row>
    <row r="14" spans="1:22">
      <c r="N14" t="s">
        <v>1067</v>
      </c>
      <c r="O14">
        <f t="shared" ca="1" si="0"/>
        <v>0.86299999999999999</v>
      </c>
      <c r="P14">
        <f t="shared" ca="1" si="1"/>
        <v>107.16500000000001</v>
      </c>
      <c r="Q14">
        <f t="shared" ca="1" si="2"/>
        <v>56.494999999999997</v>
      </c>
      <c r="R14">
        <f t="shared" ca="1" si="3"/>
        <v>683.70500000000004</v>
      </c>
      <c r="S14">
        <f t="shared" ca="1" si="4"/>
        <v>724.822</v>
      </c>
      <c r="T14">
        <f t="shared" ca="1" si="5"/>
        <v>2308.2249999999999</v>
      </c>
      <c r="V14">
        <f t="shared" si="6"/>
        <v>12</v>
      </c>
    </row>
    <row r="15" spans="1:22">
      <c r="A15" t="s">
        <v>1631</v>
      </c>
      <c r="N15" t="s">
        <v>1068</v>
      </c>
      <c r="O15">
        <f t="shared" ca="1" si="0"/>
        <v>0.61399999999999999</v>
      </c>
      <c r="P15">
        <f t="shared" ca="1" si="1"/>
        <v>13.53</v>
      </c>
      <c r="Q15">
        <f t="shared" ca="1" si="2"/>
        <v>346.58600000000001</v>
      </c>
      <c r="R15">
        <f t="shared" ca="1" si="3"/>
        <v>183.27600000000001</v>
      </c>
      <c r="S15">
        <f t="shared" ca="1" si="4"/>
        <v>13533.5</v>
      </c>
      <c r="T15">
        <f t="shared" ca="1" si="5"/>
        <v>2773.3159999999998</v>
      </c>
      <c r="V15">
        <f t="shared" si="6"/>
        <v>13</v>
      </c>
    </row>
    <row r="16" spans="1:22">
      <c r="A16" t="s">
        <v>13</v>
      </c>
      <c r="B16" t="s">
        <v>1634</v>
      </c>
      <c r="C16" t="s">
        <v>394</v>
      </c>
      <c r="D16" t="s">
        <v>395</v>
      </c>
      <c r="N16" t="s">
        <v>1070</v>
      </c>
      <c r="O16">
        <f t="shared" ca="1" si="0"/>
        <v>2.0710000000000002</v>
      </c>
      <c r="P16">
        <f t="shared" ca="1" si="1"/>
        <v>141.54</v>
      </c>
      <c r="Q16">
        <f t="shared" ca="1" si="2"/>
        <v>256.34199999999998</v>
      </c>
      <c r="R16">
        <f t="shared" ca="1" si="3"/>
        <v>1178.9290000000001</v>
      </c>
      <c r="S16" s="7">
        <v>146675.4</v>
      </c>
      <c r="T16">
        <f t="shared" ca="1" si="5"/>
        <v>203146.728</v>
      </c>
      <c r="V16">
        <f t="shared" si="6"/>
        <v>14</v>
      </c>
    </row>
    <row r="17" spans="1:22">
      <c r="A17" t="s">
        <v>1</v>
      </c>
      <c r="B17" s="1">
        <v>0.45800000000000002</v>
      </c>
      <c r="C17" t="s">
        <v>386</v>
      </c>
      <c r="D17" s="1">
        <v>0.54200000000000004</v>
      </c>
      <c r="E17" t="s">
        <v>387</v>
      </c>
      <c r="F17">
        <v>27.023</v>
      </c>
      <c r="N17" t="s">
        <v>1071</v>
      </c>
      <c r="O17">
        <f t="shared" ca="1" si="0"/>
        <v>2.1000000000000001E-2</v>
      </c>
      <c r="P17">
        <f t="shared" ca="1" si="1"/>
        <v>2.8690000000000002</v>
      </c>
      <c r="Q17">
        <f t="shared" ca="1" si="2"/>
        <v>0.65900000000000003</v>
      </c>
      <c r="R17">
        <f t="shared" ca="1" si="3"/>
        <v>4.9770000000000003</v>
      </c>
      <c r="S17">
        <f t="shared" ca="1" si="4"/>
        <v>0.36399999999999999</v>
      </c>
      <c r="T17">
        <f t="shared" ca="1" si="5"/>
        <v>1.601</v>
      </c>
      <c r="V17">
        <f t="shared" si="6"/>
        <v>15</v>
      </c>
    </row>
    <row r="18" spans="1:22">
      <c r="A18" t="s">
        <v>85</v>
      </c>
      <c r="N18" s="13" t="s">
        <v>1072</v>
      </c>
      <c r="O18">
        <f t="shared" ca="1" si="0"/>
        <v>2.1999999999999999E-2</v>
      </c>
      <c r="P18">
        <f t="shared" ca="1" si="1"/>
        <v>0.26600000000000001</v>
      </c>
      <c r="Q18">
        <f t="shared" ca="1" si="2"/>
        <v>0.32400000000000001</v>
      </c>
      <c r="R18">
        <f t="shared" ca="1" si="3"/>
        <v>1.2050000000000001</v>
      </c>
      <c r="S18">
        <f t="shared" ca="1" si="4"/>
        <v>0.64500000000000002</v>
      </c>
      <c r="T18">
        <f t="shared" ca="1" si="5"/>
        <v>0.47899999999999998</v>
      </c>
      <c r="V18">
        <f t="shared" si="6"/>
        <v>16</v>
      </c>
    </row>
    <row r="19" spans="1:22">
      <c r="A19" t="s">
        <v>16</v>
      </c>
      <c r="N19" t="s">
        <v>1073</v>
      </c>
      <c r="O19">
        <f t="shared" ca="1" si="0"/>
        <v>5.6000000000000001E-2</v>
      </c>
      <c r="P19">
        <f t="shared" ca="1" si="1"/>
        <v>0.37</v>
      </c>
      <c r="Q19">
        <f t="shared" ca="1" si="2"/>
        <v>3.895</v>
      </c>
      <c r="R19">
        <f t="shared" ca="1" si="3"/>
        <v>3.8050000000000002</v>
      </c>
      <c r="S19">
        <f t="shared" ca="1" si="4"/>
        <v>62.805999999999997</v>
      </c>
      <c r="T19">
        <f t="shared" ca="1" si="5"/>
        <v>3.0390000000000001</v>
      </c>
      <c r="V19">
        <f t="shared" si="6"/>
        <v>17</v>
      </c>
    </row>
    <row r="20" spans="1:22">
      <c r="A20" t="s">
        <v>1</v>
      </c>
      <c r="B20" s="1">
        <v>0.55500000000000005</v>
      </c>
      <c r="C20" t="s">
        <v>386</v>
      </c>
      <c r="D20" s="1">
        <v>0.44500000000000001</v>
      </c>
      <c r="E20" t="s">
        <v>387</v>
      </c>
      <c r="F20">
        <v>1.089</v>
      </c>
      <c r="N20" t="s">
        <v>1074</v>
      </c>
      <c r="O20">
        <f t="shared" ca="1" si="0"/>
        <v>0.14000000000000001</v>
      </c>
      <c r="P20">
        <f t="shared" ca="1" si="1"/>
        <v>0.79800000000000004</v>
      </c>
      <c r="Q20">
        <f t="shared" ca="1" si="2"/>
        <v>2.5870000000000002</v>
      </c>
      <c r="R20">
        <f t="shared" ca="1" si="3"/>
        <v>4.63</v>
      </c>
      <c r="S20">
        <f t="shared" ca="1" si="4"/>
        <v>1.9610000000000001</v>
      </c>
      <c r="T20">
        <f t="shared" ca="1" si="5"/>
        <v>2.6659999999999999</v>
      </c>
      <c r="V20">
        <f t="shared" si="6"/>
        <v>18</v>
      </c>
    </row>
    <row r="21" spans="1:22">
      <c r="N21" s="13" t="s">
        <v>1075</v>
      </c>
      <c r="O21">
        <f t="shared" ca="1" si="0"/>
        <v>0.113</v>
      </c>
      <c r="P21">
        <f t="shared" ca="1" si="1"/>
        <v>42.037999999999997</v>
      </c>
      <c r="Q21">
        <f t="shared" ca="1" si="2"/>
        <v>43.215000000000003</v>
      </c>
      <c r="R21">
        <f t="shared" ca="1" si="3"/>
        <v>1430.662</v>
      </c>
      <c r="S21">
        <f t="shared" ca="1" si="4"/>
        <v>2184.6790000000001</v>
      </c>
      <c r="T21">
        <f t="shared" ca="1" si="5"/>
        <v>15779.906999999999</v>
      </c>
      <c r="V21">
        <f t="shared" si="6"/>
        <v>19</v>
      </c>
    </row>
    <row r="22" spans="1:22">
      <c r="A22" t="s">
        <v>13</v>
      </c>
      <c r="B22" t="s">
        <v>148</v>
      </c>
      <c r="C22" t="s">
        <v>394</v>
      </c>
      <c r="D22" t="s">
        <v>400</v>
      </c>
      <c r="N22" s="13" t="s">
        <v>1076</v>
      </c>
      <c r="O22">
        <f t="shared" ca="1" si="0"/>
        <v>7.8E-2</v>
      </c>
      <c r="P22">
        <f t="shared" ca="1" si="1"/>
        <v>52.433999999999997</v>
      </c>
      <c r="Q22">
        <f t="shared" ca="1" si="2"/>
        <v>32.725000000000001</v>
      </c>
      <c r="R22">
        <f t="shared" ca="1" si="3"/>
        <v>1259.6110000000001</v>
      </c>
      <c r="S22">
        <f t="shared" ca="1" si="4"/>
        <v>1742.6579999999999</v>
      </c>
      <c r="T22">
        <f t="shared" ca="1" si="5"/>
        <v>18292.600999999999</v>
      </c>
      <c r="V22">
        <f t="shared" si="6"/>
        <v>20</v>
      </c>
    </row>
    <row r="23" spans="1:22">
      <c r="A23" t="s">
        <v>1</v>
      </c>
      <c r="B23" s="1">
        <v>0.439</v>
      </c>
      <c r="C23" t="s">
        <v>386</v>
      </c>
      <c r="D23" s="1">
        <v>0.56100000000000005</v>
      </c>
      <c r="E23" t="s">
        <v>387</v>
      </c>
      <c r="F23">
        <v>19.809000000000001</v>
      </c>
      <c r="N23" s="13" t="s">
        <v>1077</v>
      </c>
      <c r="O23">
        <f t="shared" ca="1" si="0"/>
        <v>0.124</v>
      </c>
      <c r="P23">
        <f t="shared" ca="1" si="1"/>
        <v>45.85</v>
      </c>
      <c r="Q23">
        <f t="shared" ca="1" si="2"/>
        <v>137.30799999999999</v>
      </c>
      <c r="R23">
        <f t="shared" ca="1" si="3"/>
        <v>2215.84</v>
      </c>
      <c r="S23">
        <f t="shared" ca="1" si="4"/>
        <v>12.175000000000001</v>
      </c>
      <c r="T23">
        <f t="shared" ca="1" si="5"/>
        <v>20618.044999999998</v>
      </c>
      <c r="V23">
        <f t="shared" si="6"/>
        <v>21</v>
      </c>
    </row>
    <row r="24" spans="1:22">
      <c r="A24" t="s">
        <v>125</v>
      </c>
      <c r="N24" t="s">
        <v>1078</v>
      </c>
      <c r="O24">
        <f t="shared" ca="1" si="0"/>
        <v>0.113</v>
      </c>
      <c r="P24">
        <f t="shared" ca="1" si="1"/>
        <v>24.602</v>
      </c>
      <c r="Q24">
        <f t="shared" ca="1" si="2"/>
        <v>4.2919999999999998</v>
      </c>
      <c r="R24">
        <f t="shared" ca="1" si="3"/>
        <v>320.85700000000003</v>
      </c>
      <c r="S24">
        <f t="shared" ca="1" si="4"/>
        <v>452.24400000000003</v>
      </c>
      <c r="T24">
        <f t="shared" ca="1" si="5"/>
        <v>6585.3639999999996</v>
      </c>
      <c r="V24">
        <f t="shared" si="6"/>
        <v>22</v>
      </c>
    </row>
    <row r="25" spans="1:22">
      <c r="A25" t="s">
        <v>16</v>
      </c>
      <c r="N25" s="13" t="s">
        <v>1079</v>
      </c>
      <c r="O25">
        <f t="shared" ca="1" si="0"/>
        <v>1.2999999999999999E-2</v>
      </c>
      <c r="P25">
        <f t="shared" ca="1" si="1"/>
        <v>3.7250000000000001</v>
      </c>
      <c r="Q25">
        <f t="shared" ca="1" si="2"/>
        <v>1.9379999999999999</v>
      </c>
      <c r="R25">
        <f t="shared" ca="1" si="3"/>
        <v>18.998999999999999</v>
      </c>
      <c r="S25">
        <f t="shared" ca="1" si="4"/>
        <v>18.231000000000002</v>
      </c>
      <c r="T25">
        <f t="shared" ca="1" si="5"/>
        <v>276.34800000000001</v>
      </c>
      <c r="V25">
        <f t="shared" si="6"/>
        <v>23</v>
      </c>
    </row>
    <row r="26" spans="1:22">
      <c r="A26" t="s">
        <v>1</v>
      </c>
      <c r="B26" s="1">
        <v>0.53600000000000003</v>
      </c>
      <c r="C26" t="s">
        <v>386</v>
      </c>
      <c r="D26" s="1">
        <v>0.46400000000000002</v>
      </c>
      <c r="E26" t="s">
        <v>387</v>
      </c>
      <c r="F26">
        <v>0.158</v>
      </c>
      <c r="N26" s="14" t="s">
        <v>1080</v>
      </c>
      <c r="O26">
        <f t="shared" ca="1" si="0"/>
        <v>6.0000000000000001E-3</v>
      </c>
      <c r="P26">
        <f t="shared" ca="1" si="1"/>
        <v>0.156</v>
      </c>
      <c r="Q26">
        <f t="shared" ca="1" si="2"/>
        <v>7.6999999999999999E-2</v>
      </c>
      <c r="R26">
        <f t="shared" ca="1" si="3"/>
        <v>0.90200000000000002</v>
      </c>
      <c r="S26">
        <f t="shared" ca="1" si="4"/>
        <v>0.152</v>
      </c>
      <c r="T26">
        <f t="shared" ca="1" si="5"/>
        <v>0.376</v>
      </c>
      <c r="V26">
        <f t="shared" si="6"/>
        <v>24</v>
      </c>
    </row>
    <row r="27" spans="1:22">
      <c r="N27" s="14" t="s">
        <v>1081</v>
      </c>
      <c r="O27">
        <f t="shared" ca="1" si="0"/>
        <v>5.0000000000000001E-3</v>
      </c>
      <c r="P27">
        <f t="shared" ca="1" si="1"/>
        <v>0.14699999999999999</v>
      </c>
      <c r="Q27">
        <f t="shared" ca="1" si="2"/>
        <v>0.13600000000000001</v>
      </c>
      <c r="R27">
        <f t="shared" ca="1" si="3"/>
        <v>0.82699999999999996</v>
      </c>
      <c r="S27">
        <f t="shared" ca="1" si="4"/>
        <v>0.03</v>
      </c>
      <c r="T27">
        <f t="shared" ca="1" si="5"/>
        <v>0.31900000000000001</v>
      </c>
      <c r="V27">
        <f t="shared" si="6"/>
        <v>25</v>
      </c>
    </row>
    <row r="28" spans="1:22">
      <c r="A28" t="s">
        <v>393</v>
      </c>
      <c r="B28">
        <v>546</v>
      </c>
      <c r="C28" t="s">
        <v>394</v>
      </c>
      <c r="D28" t="s">
        <v>395</v>
      </c>
      <c r="N28" s="15" t="s">
        <v>1082</v>
      </c>
      <c r="O28">
        <f t="shared" ca="1" si="0"/>
        <v>7.0000000000000001E-3</v>
      </c>
      <c r="P28">
        <f t="shared" ca="1" si="1"/>
        <v>0.35299999999999998</v>
      </c>
      <c r="Q28">
        <f t="shared" ca="1" si="2"/>
        <v>6.6000000000000003E-2</v>
      </c>
      <c r="R28">
        <f t="shared" ca="1" si="3"/>
        <v>2.423</v>
      </c>
      <c r="S28">
        <f t="shared" ca="1" si="4"/>
        <v>5.5E-2</v>
      </c>
      <c r="T28">
        <f t="shared" ca="1" si="5"/>
        <v>1.9670000000000001</v>
      </c>
      <c r="V28">
        <f t="shared" si="6"/>
        <v>26</v>
      </c>
    </row>
    <row r="29" spans="1:22">
      <c r="A29" t="s">
        <v>1</v>
      </c>
      <c r="B29" s="1">
        <v>0.47099999999999997</v>
      </c>
      <c r="C29" t="s">
        <v>386</v>
      </c>
      <c r="D29" s="1">
        <v>0.52900000000000003</v>
      </c>
      <c r="E29" t="s">
        <v>387</v>
      </c>
      <c r="F29">
        <v>126.16</v>
      </c>
      <c r="N29" s="13" t="s">
        <v>1083</v>
      </c>
      <c r="O29">
        <f t="shared" ca="1" si="0"/>
        <v>1.4E-2</v>
      </c>
      <c r="P29">
        <f t="shared" ca="1" si="1"/>
        <v>0.29599999999999999</v>
      </c>
      <c r="Q29">
        <f t="shared" ca="1" si="2"/>
        <v>0.72699999999999998</v>
      </c>
      <c r="R29">
        <f t="shared" ca="1" si="3"/>
        <v>1.1870000000000001</v>
      </c>
      <c r="S29">
        <f t="shared" ca="1" si="4"/>
        <v>0.504</v>
      </c>
      <c r="T29">
        <f t="shared" ca="1" si="5"/>
        <v>0.95799999999999996</v>
      </c>
      <c r="V29">
        <f t="shared" si="6"/>
        <v>27</v>
      </c>
    </row>
    <row r="30" spans="1:22">
      <c r="A30" t="s">
        <v>67</v>
      </c>
      <c r="N30" t="s">
        <v>1084</v>
      </c>
      <c r="O30">
        <f t="shared" ca="1" si="0"/>
        <v>0.16900000000000001</v>
      </c>
      <c r="P30">
        <f t="shared" ca="1" si="1"/>
        <v>5.8239999999999998</v>
      </c>
      <c r="Q30">
        <f t="shared" ca="1" si="2"/>
        <v>15.893000000000001</v>
      </c>
      <c r="R30">
        <f t="shared" ca="1" si="3"/>
        <v>69.701999999999998</v>
      </c>
      <c r="S30">
        <f t="shared" ca="1" si="4"/>
        <v>774.45299999999997</v>
      </c>
      <c r="T30">
        <f t="shared" ca="1" si="5"/>
        <v>903.13599999999997</v>
      </c>
      <c r="V30">
        <f t="shared" si="6"/>
        <v>28</v>
      </c>
    </row>
    <row r="31" spans="1:22">
      <c r="A31" t="s">
        <v>397</v>
      </c>
      <c r="B31" t="s">
        <v>1635</v>
      </c>
      <c r="C31" t="s">
        <v>394</v>
      </c>
      <c r="D31" t="s">
        <v>395</v>
      </c>
      <c r="V31">
        <f t="shared" si="6"/>
        <v>29</v>
      </c>
    </row>
    <row r="32" spans="1:22">
      <c r="A32" t="s">
        <v>1</v>
      </c>
      <c r="B32" s="1">
        <v>0.60699999999999998</v>
      </c>
      <c r="C32" t="s">
        <v>386</v>
      </c>
      <c r="D32" s="1">
        <v>0.39300000000000002</v>
      </c>
      <c r="E32" t="s">
        <v>387</v>
      </c>
      <c r="F32">
        <v>2.2250000000000001</v>
      </c>
      <c r="V32">
        <f t="shared" si="6"/>
        <v>30</v>
      </c>
    </row>
    <row r="33" spans="1:22">
      <c r="V33">
        <f t="shared" si="6"/>
        <v>31</v>
      </c>
    </row>
    <row r="34" spans="1:22">
      <c r="A34" t="s">
        <v>393</v>
      </c>
      <c r="B34">
        <v>544</v>
      </c>
      <c r="C34" t="s">
        <v>394</v>
      </c>
      <c r="D34" t="s">
        <v>400</v>
      </c>
      <c r="V34">
        <f t="shared" si="6"/>
        <v>32</v>
      </c>
    </row>
    <row r="35" spans="1:22">
      <c r="A35" t="s">
        <v>1</v>
      </c>
      <c r="B35" s="1">
        <v>0.46500000000000002</v>
      </c>
      <c r="C35" t="s">
        <v>386</v>
      </c>
      <c r="D35" s="1">
        <v>0.53500000000000003</v>
      </c>
      <c r="E35" t="s">
        <v>387</v>
      </c>
      <c r="F35">
        <v>95.659000000000006</v>
      </c>
      <c r="V35">
        <f t="shared" si="6"/>
        <v>33</v>
      </c>
    </row>
    <row r="36" spans="1:22">
      <c r="A36" t="s">
        <v>232</v>
      </c>
      <c r="V36">
        <f t="shared" si="6"/>
        <v>34</v>
      </c>
    </row>
    <row r="37" spans="1:22">
      <c r="A37" t="s">
        <v>397</v>
      </c>
      <c r="B37" t="s">
        <v>1636</v>
      </c>
      <c r="C37" t="s">
        <v>394</v>
      </c>
      <c r="D37" t="s">
        <v>400</v>
      </c>
      <c r="V37">
        <f t="shared" si="6"/>
        <v>35</v>
      </c>
    </row>
    <row r="38" spans="1:22">
      <c r="A38" t="s">
        <v>1</v>
      </c>
      <c r="B38" s="1">
        <v>0.61399999999999999</v>
      </c>
      <c r="C38" t="s">
        <v>386</v>
      </c>
      <c r="D38" s="1">
        <v>0.38600000000000001</v>
      </c>
      <c r="E38" t="s">
        <v>387</v>
      </c>
      <c r="F38">
        <v>6.92</v>
      </c>
      <c r="V38">
        <f t="shared" si="6"/>
        <v>36</v>
      </c>
    </row>
    <row r="39" spans="1:22">
      <c r="V39">
        <f t="shared" si="6"/>
        <v>37</v>
      </c>
    </row>
    <row r="40" spans="1:22">
      <c r="A40" t="s">
        <v>1181</v>
      </c>
      <c r="V40">
        <f t="shared" si="6"/>
        <v>38</v>
      </c>
    </row>
    <row r="41" spans="1:22">
      <c r="A41" t="s">
        <v>1637</v>
      </c>
      <c r="V41">
        <f t="shared" si="6"/>
        <v>39</v>
      </c>
    </row>
    <row r="42" spans="1:22">
      <c r="A42" t="s">
        <v>8</v>
      </c>
      <c r="B42" t="s">
        <v>1638</v>
      </c>
      <c r="C42" t="s">
        <v>394</v>
      </c>
      <c r="D42" t="s">
        <v>395</v>
      </c>
      <c r="V42">
        <f t="shared" si="6"/>
        <v>40</v>
      </c>
    </row>
    <row r="43" spans="1:22">
      <c r="A43" t="s">
        <v>1</v>
      </c>
      <c r="B43" s="2">
        <v>0.54</v>
      </c>
      <c r="C43" t="s">
        <v>386</v>
      </c>
      <c r="D43" s="2">
        <v>0.46</v>
      </c>
      <c r="E43" t="s">
        <v>387</v>
      </c>
      <c r="F43">
        <v>6.5339999999999998</v>
      </c>
    </row>
    <row r="44" spans="1:22">
      <c r="A44" t="s">
        <v>22</v>
      </c>
    </row>
    <row r="45" spans="1:22">
      <c r="A45" t="s">
        <v>11</v>
      </c>
    </row>
    <row r="46" spans="1:22">
      <c r="A46" t="s">
        <v>1</v>
      </c>
      <c r="B46" s="1">
        <v>0.63100000000000001</v>
      </c>
      <c r="C46" t="s">
        <v>386</v>
      </c>
      <c r="D46" s="1">
        <v>0.36899999999999999</v>
      </c>
      <c r="E46" t="s">
        <v>387</v>
      </c>
      <c r="F46">
        <v>0.217</v>
      </c>
    </row>
    <row r="48" spans="1:22">
      <c r="A48" t="s">
        <v>8</v>
      </c>
      <c r="B48" t="s">
        <v>1639</v>
      </c>
      <c r="C48" t="s">
        <v>394</v>
      </c>
      <c r="D48" t="s">
        <v>400</v>
      </c>
    </row>
    <row r="49" spans="1:6">
      <c r="A49" t="s">
        <v>1</v>
      </c>
      <c r="B49" s="2">
        <v>0.52</v>
      </c>
      <c r="C49" t="s">
        <v>386</v>
      </c>
      <c r="D49" s="2">
        <v>0.48</v>
      </c>
      <c r="E49" t="s">
        <v>387</v>
      </c>
      <c r="F49">
        <v>5.5590000000000002</v>
      </c>
    </row>
    <row r="50" spans="1:6">
      <c r="A50" t="s">
        <v>56</v>
      </c>
    </row>
    <row r="51" spans="1:6">
      <c r="A51" t="s">
        <v>11</v>
      </c>
    </row>
    <row r="52" spans="1:6">
      <c r="A52" t="s">
        <v>1</v>
      </c>
      <c r="B52" s="1">
        <v>0.64200000000000002</v>
      </c>
      <c r="C52" t="s">
        <v>386</v>
      </c>
      <c r="D52" s="1">
        <v>0.35799999999999998</v>
      </c>
      <c r="E52" t="s">
        <v>387</v>
      </c>
      <c r="F52">
        <v>9.9000000000000005E-2</v>
      </c>
    </row>
    <row r="54" spans="1:6">
      <c r="A54" t="s">
        <v>1637</v>
      </c>
    </row>
    <row r="55" spans="1:6">
      <c r="A55" t="s">
        <v>13</v>
      </c>
      <c r="B55" t="s">
        <v>1640</v>
      </c>
      <c r="C55" t="s">
        <v>394</v>
      </c>
      <c r="D55" t="s">
        <v>395</v>
      </c>
    </row>
    <row r="56" spans="1:6">
      <c r="A56" t="s">
        <v>1</v>
      </c>
      <c r="B56" s="2">
        <v>0.44</v>
      </c>
      <c r="C56" t="s">
        <v>386</v>
      </c>
      <c r="D56" s="2">
        <v>0.56000000000000005</v>
      </c>
      <c r="E56" t="s">
        <v>387</v>
      </c>
      <c r="F56">
        <v>35.747999999999998</v>
      </c>
    </row>
    <row r="57" spans="1:6">
      <c r="A57" t="s">
        <v>1641</v>
      </c>
    </row>
    <row r="58" spans="1:6">
      <c r="A58" t="s">
        <v>16</v>
      </c>
    </row>
    <row r="59" spans="1:6">
      <c r="A59" t="s">
        <v>1</v>
      </c>
      <c r="B59" s="1">
        <v>0.498</v>
      </c>
      <c r="C59" t="s">
        <v>386</v>
      </c>
      <c r="D59" s="1">
        <v>0.502</v>
      </c>
      <c r="E59" t="s">
        <v>387</v>
      </c>
      <c r="F59">
        <v>5.54</v>
      </c>
    </row>
    <row r="61" spans="1:6">
      <c r="A61" t="s">
        <v>13</v>
      </c>
      <c r="B61" t="s">
        <v>1642</v>
      </c>
      <c r="C61" t="s">
        <v>394</v>
      </c>
      <c r="D61" t="s">
        <v>400</v>
      </c>
    </row>
    <row r="62" spans="1:6">
      <c r="A62" t="s">
        <v>1</v>
      </c>
      <c r="B62" s="2">
        <v>0.44</v>
      </c>
      <c r="C62" t="s">
        <v>386</v>
      </c>
      <c r="D62" s="2">
        <v>0.56000000000000005</v>
      </c>
      <c r="E62" t="s">
        <v>387</v>
      </c>
      <c r="F62">
        <v>31.353000000000002</v>
      </c>
    </row>
    <row r="63" spans="1:6">
      <c r="A63" t="s">
        <v>1577</v>
      </c>
    </row>
    <row r="64" spans="1:6">
      <c r="A64" t="s">
        <v>16</v>
      </c>
    </row>
    <row r="65" spans="1:6">
      <c r="A65" t="s">
        <v>1</v>
      </c>
      <c r="B65" s="1">
        <v>0.51100000000000001</v>
      </c>
      <c r="C65" t="s">
        <v>386</v>
      </c>
      <c r="D65" s="1">
        <v>0.48899999999999999</v>
      </c>
      <c r="E65" t="s">
        <v>387</v>
      </c>
      <c r="F65">
        <v>2.919</v>
      </c>
    </row>
    <row r="67" spans="1:6">
      <c r="A67" t="s">
        <v>393</v>
      </c>
      <c r="B67">
        <v>346</v>
      </c>
      <c r="C67" t="s">
        <v>394</v>
      </c>
      <c r="D67" t="s">
        <v>395</v>
      </c>
    </row>
    <row r="68" spans="1:6">
      <c r="A68" t="s">
        <v>1</v>
      </c>
      <c r="B68" s="2">
        <v>0.56999999999999995</v>
      </c>
      <c r="C68" t="s">
        <v>386</v>
      </c>
      <c r="D68" s="2">
        <v>0.43</v>
      </c>
      <c r="E68" t="s">
        <v>387</v>
      </c>
      <c r="F68">
        <v>329.029</v>
      </c>
    </row>
    <row r="69" spans="1:6">
      <c r="A69" t="s">
        <v>551</v>
      </c>
    </row>
    <row r="70" spans="1:6">
      <c r="A70" t="s">
        <v>397</v>
      </c>
      <c r="B70" t="s">
        <v>1643</v>
      </c>
      <c r="C70" t="s">
        <v>394</v>
      </c>
      <c r="D70" t="s">
        <v>395</v>
      </c>
    </row>
    <row r="71" spans="1:6">
      <c r="A71" t="s">
        <v>1</v>
      </c>
      <c r="B71" s="1">
        <v>0.65300000000000002</v>
      </c>
      <c r="C71" t="s">
        <v>386</v>
      </c>
      <c r="D71" s="1">
        <v>0.34699999999999998</v>
      </c>
      <c r="E71" t="s">
        <v>387</v>
      </c>
      <c r="F71">
        <v>17.209</v>
      </c>
    </row>
    <row r="73" spans="1:6">
      <c r="A73" t="s">
        <v>393</v>
      </c>
      <c r="B73">
        <v>351</v>
      </c>
      <c r="C73" t="s">
        <v>394</v>
      </c>
      <c r="D73" t="s">
        <v>400</v>
      </c>
    </row>
    <row r="74" spans="1:6">
      <c r="A74" t="s">
        <v>1</v>
      </c>
      <c r="B74" s="2">
        <v>0.56000000000000005</v>
      </c>
      <c r="C74" t="s">
        <v>386</v>
      </c>
      <c r="D74" s="2">
        <v>0.44</v>
      </c>
      <c r="E74" t="s">
        <v>387</v>
      </c>
      <c r="F74">
        <v>293.88499999999999</v>
      </c>
    </row>
    <row r="75" spans="1:6">
      <c r="A75" t="s">
        <v>22</v>
      </c>
    </row>
    <row r="76" spans="1:6">
      <c r="A76" t="s">
        <v>397</v>
      </c>
      <c r="B76" t="s">
        <v>1644</v>
      </c>
      <c r="C76" t="s">
        <v>394</v>
      </c>
      <c r="D76" t="s">
        <v>400</v>
      </c>
    </row>
    <row r="77" spans="1:6">
      <c r="A77" t="s">
        <v>1</v>
      </c>
      <c r="B77" s="1">
        <v>0.70699999999999996</v>
      </c>
      <c r="C77" t="s">
        <v>386</v>
      </c>
      <c r="D77" s="1">
        <v>0.29299999999999998</v>
      </c>
      <c r="E77" t="s">
        <v>387</v>
      </c>
      <c r="F77">
        <v>4.7</v>
      </c>
    </row>
    <row r="79" spans="1:6">
      <c r="A79" t="s">
        <v>1183</v>
      </c>
    </row>
    <row r="80" spans="1:6">
      <c r="A80" t="s">
        <v>1611</v>
      </c>
    </row>
    <row r="81" spans="1:6">
      <c r="A81" t="s">
        <v>8</v>
      </c>
      <c r="B81" t="s">
        <v>1645</v>
      </c>
      <c r="C81" t="s">
        <v>394</v>
      </c>
      <c r="D81" t="s">
        <v>395</v>
      </c>
    </row>
    <row r="82" spans="1:6">
      <c r="A82" t="s">
        <v>1</v>
      </c>
      <c r="B82" s="1">
        <v>0.41099999999999998</v>
      </c>
      <c r="C82" t="s">
        <v>386</v>
      </c>
      <c r="D82" s="1">
        <v>0.58899999999999997</v>
      </c>
      <c r="E82" t="s">
        <v>387</v>
      </c>
      <c r="F82">
        <v>7.5090000000000003</v>
      </c>
    </row>
    <row r="83" spans="1:6">
      <c r="A83" t="s">
        <v>56</v>
      </c>
    </row>
    <row r="84" spans="1:6">
      <c r="A84" t="s">
        <v>11</v>
      </c>
    </row>
    <row r="85" spans="1:6">
      <c r="A85" t="s">
        <v>1</v>
      </c>
      <c r="B85" s="1">
        <v>0.41299999999999998</v>
      </c>
      <c r="C85" t="s">
        <v>386</v>
      </c>
      <c r="D85" s="1">
        <v>0.58699999999999997</v>
      </c>
      <c r="E85" t="s">
        <v>387</v>
      </c>
      <c r="F85">
        <v>3.4000000000000002E-2</v>
      </c>
    </row>
    <row r="87" spans="1:6">
      <c r="A87" t="s">
        <v>8</v>
      </c>
      <c r="B87" t="s">
        <v>1646</v>
      </c>
      <c r="C87" t="s">
        <v>394</v>
      </c>
      <c r="D87" t="s">
        <v>400</v>
      </c>
    </row>
    <row r="88" spans="1:6">
      <c r="A88" t="s">
        <v>1</v>
      </c>
      <c r="B88" s="1">
        <v>0.35099999999999998</v>
      </c>
      <c r="C88" t="s">
        <v>386</v>
      </c>
      <c r="D88" s="1">
        <v>0.64900000000000002</v>
      </c>
      <c r="E88" t="s">
        <v>387</v>
      </c>
      <c r="F88">
        <v>6.5289999999999999</v>
      </c>
    </row>
    <row r="89" spans="1:6">
      <c r="A89" t="s">
        <v>56</v>
      </c>
    </row>
    <row r="90" spans="1:6">
      <c r="A90" t="s">
        <v>11</v>
      </c>
    </row>
    <row r="91" spans="1:6">
      <c r="A91" t="s">
        <v>1</v>
      </c>
      <c r="B91" s="1">
        <v>0.34499999999999997</v>
      </c>
      <c r="C91" t="s">
        <v>386</v>
      </c>
      <c r="D91" s="1">
        <v>0.65500000000000003</v>
      </c>
      <c r="E91" t="s">
        <v>387</v>
      </c>
      <c r="F91">
        <v>3.6999999999999998E-2</v>
      </c>
    </row>
    <row r="93" spans="1:6">
      <c r="A93" t="s">
        <v>1611</v>
      </c>
    </row>
    <row r="94" spans="1:6">
      <c r="A94" t="s">
        <v>13</v>
      </c>
      <c r="B94" t="s">
        <v>1647</v>
      </c>
      <c r="C94" t="s">
        <v>394</v>
      </c>
      <c r="D94" t="s">
        <v>395</v>
      </c>
    </row>
    <row r="95" spans="1:6">
      <c r="A95" t="s">
        <v>1</v>
      </c>
      <c r="B95" s="1">
        <v>0.41599999999999998</v>
      </c>
      <c r="C95" t="s">
        <v>386</v>
      </c>
      <c r="D95" s="1">
        <v>0.58399999999999996</v>
      </c>
      <c r="E95" t="s">
        <v>387</v>
      </c>
      <c r="F95">
        <v>6.06</v>
      </c>
    </row>
    <row r="96" spans="1:6">
      <c r="A96" t="s">
        <v>1648</v>
      </c>
    </row>
    <row r="97" spans="1:6">
      <c r="A97" t="s">
        <v>16</v>
      </c>
    </row>
    <row r="98" spans="1:6">
      <c r="A98" t="s">
        <v>1</v>
      </c>
      <c r="B98" s="1">
        <v>0.312</v>
      </c>
      <c r="C98" t="s">
        <v>386</v>
      </c>
      <c r="D98" s="1">
        <v>0.68799999999999994</v>
      </c>
      <c r="E98" t="s">
        <v>387</v>
      </c>
      <c r="F98">
        <v>0.43</v>
      </c>
    </row>
    <row r="100" spans="1:6">
      <c r="A100" t="s">
        <v>13</v>
      </c>
      <c r="B100" t="s">
        <v>1646</v>
      </c>
      <c r="C100" t="s">
        <v>394</v>
      </c>
      <c r="D100" t="s">
        <v>400</v>
      </c>
    </row>
    <row r="101" spans="1:6">
      <c r="A101" t="s">
        <v>1</v>
      </c>
      <c r="B101" s="1">
        <v>0.378</v>
      </c>
      <c r="C101" t="s">
        <v>386</v>
      </c>
      <c r="D101" s="1">
        <v>0.622</v>
      </c>
      <c r="E101" t="s">
        <v>387</v>
      </c>
      <c r="F101">
        <v>6.5830000000000002</v>
      </c>
    </row>
    <row r="102" spans="1:6">
      <c r="A102" t="s">
        <v>1649</v>
      </c>
    </row>
    <row r="103" spans="1:6">
      <c r="A103" t="s">
        <v>16</v>
      </c>
    </row>
    <row r="104" spans="1:6">
      <c r="A104" t="s">
        <v>1</v>
      </c>
      <c r="B104" s="1">
        <v>0.30099999999999999</v>
      </c>
      <c r="C104" t="s">
        <v>386</v>
      </c>
      <c r="D104" s="1">
        <v>0.69899999999999995</v>
      </c>
      <c r="E104" t="s">
        <v>387</v>
      </c>
      <c r="F104">
        <v>0.71299999999999997</v>
      </c>
    </row>
    <row r="106" spans="1:6">
      <c r="A106" t="s">
        <v>393</v>
      </c>
      <c r="B106">
        <v>259</v>
      </c>
      <c r="C106" t="s">
        <v>394</v>
      </c>
      <c r="D106" t="s">
        <v>395</v>
      </c>
    </row>
    <row r="107" spans="1:6">
      <c r="A107" t="s">
        <v>1</v>
      </c>
      <c r="B107" s="1">
        <v>0.311</v>
      </c>
      <c r="C107" t="s">
        <v>386</v>
      </c>
      <c r="D107" s="1">
        <v>0.68899999999999995</v>
      </c>
      <c r="E107" t="s">
        <v>387</v>
      </c>
      <c r="F107">
        <v>14.319000000000001</v>
      </c>
    </row>
    <row r="108" spans="1:6">
      <c r="A108" t="s">
        <v>1425</v>
      </c>
    </row>
    <row r="109" spans="1:6">
      <c r="A109" t="s">
        <v>397</v>
      </c>
      <c r="B109" t="s">
        <v>1650</v>
      </c>
      <c r="C109" t="s">
        <v>394</v>
      </c>
      <c r="D109" t="s">
        <v>395</v>
      </c>
    </row>
    <row r="110" spans="1:6">
      <c r="A110" t="s">
        <v>1</v>
      </c>
      <c r="B110" s="1">
        <v>0.28799999999999998</v>
      </c>
      <c r="C110" t="s">
        <v>386</v>
      </c>
      <c r="D110" s="1">
        <v>0.71199999999999997</v>
      </c>
      <c r="E110" t="s">
        <v>387</v>
      </c>
      <c r="F110">
        <v>0.89500000000000002</v>
      </c>
    </row>
    <row r="112" spans="1:6">
      <c r="A112" t="s">
        <v>393</v>
      </c>
      <c r="B112">
        <v>259</v>
      </c>
      <c r="C112" t="s">
        <v>394</v>
      </c>
      <c r="D112" t="s">
        <v>400</v>
      </c>
    </row>
    <row r="113" spans="1:6">
      <c r="A113" t="s">
        <v>1</v>
      </c>
      <c r="B113" s="1">
        <v>0.311</v>
      </c>
      <c r="C113" t="s">
        <v>386</v>
      </c>
      <c r="D113" s="1">
        <v>0.68899999999999995</v>
      </c>
      <c r="E113" t="s">
        <v>387</v>
      </c>
      <c r="F113">
        <v>18.302</v>
      </c>
    </row>
    <row r="114" spans="1:6">
      <c r="A114" t="s">
        <v>92</v>
      </c>
    </row>
    <row r="115" spans="1:6">
      <c r="A115" t="s">
        <v>397</v>
      </c>
      <c r="B115" t="s">
        <v>1651</v>
      </c>
      <c r="C115" t="s">
        <v>394</v>
      </c>
      <c r="D115" t="s">
        <v>400</v>
      </c>
    </row>
    <row r="116" spans="1:6">
      <c r="A116" t="s">
        <v>1</v>
      </c>
      <c r="B116" s="1">
        <v>0.28799999999999998</v>
      </c>
      <c r="C116" t="s">
        <v>386</v>
      </c>
      <c r="D116" s="1">
        <v>0.71199999999999997</v>
      </c>
      <c r="E116" t="s">
        <v>387</v>
      </c>
      <c r="F116">
        <v>1.113</v>
      </c>
    </row>
    <row r="118" spans="1:6">
      <c r="A118" t="s">
        <v>1185</v>
      </c>
    </row>
    <row r="119" spans="1:6">
      <c r="A119" t="s">
        <v>1652</v>
      </c>
    </row>
    <row r="120" spans="1:6">
      <c r="A120" t="s">
        <v>8</v>
      </c>
      <c r="B120" t="s">
        <v>1653</v>
      </c>
      <c r="C120" t="s">
        <v>394</v>
      </c>
      <c r="D120" t="s">
        <v>395</v>
      </c>
    </row>
    <row r="121" spans="1:6">
      <c r="A121" t="s">
        <v>1</v>
      </c>
      <c r="B121" s="1">
        <v>0.32800000000000001</v>
      </c>
      <c r="C121" t="s">
        <v>386</v>
      </c>
      <c r="D121" s="1">
        <v>0.67200000000000004</v>
      </c>
      <c r="E121" t="s">
        <v>387</v>
      </c>
      <c r="F121">
        <v>4.6749999999999998</v>
      </c>
    </row>
    <row r="122" spans="1:6">
      <c r="A122" t="s">
        <v>56</v>
      </c>
    </row>
    <row r="123" spans="1:6">
      <c r="A123" t="s">
        <v>11</v>
      </c>
    </row>
    <row r="124" spans="1:6">
      <c r="A124" t="s">
        <v>1</v>
      </c>
      <c r="B124" s="1">
        <v>0.36199999999999999</v>
      </c>
      <c r="C124" t="s">
        <v>386</v>
      </c>
      <c r="D124" s="1">
        <v>0.63800000000000001</v>
      </c>
      <c r="E124" t="s">
        <v>387</v>
      </c>
      <c r="F124">
        <v>0.02</v>
      </c>
    </row>
    <row r="126" spans="1:6">
      <c r="A126" t="s">
        <v>8</v>
      </c>
      <c r="B126" t="s">
        <v>1654</v>
      </c>
      <c r="C126" t="s">
        <v>394</v>
      </c>
      <c r="D126" t="s">
        <v>400</v>
      </c>
    </row>
    <row r="127" spans="1:6">
      <c r="A127" t="s">
        <v>1</v>
      </c>
      <c r="B127" s="1">
        <v>0.34899999999999998</v>
      </c>
      <c r="C127" t="s">
        <v>386</v>
      </c>
      <c r="D127" s="1">
        <v>0.65100000000000002</v>
      </c>
      <c r="E127" t="s">
        <v>387</v>
      </c>
      <c r="F127">
        <v>4.4710000000000001</v>
      </c>
    </row>
    <row r="128" spans="1:6">
      <c r="A128" t="s">
        <v>56</v>
      </c>
    </row>
    <row r="129" spans="1:6">
      <c r="A129" t="s">
        <v>11</v>
      </c>
    </row>
    <row r="130" spans="1:6">
      <c r="A130" t="s">
        <v>1</v>
      </c>
      <c r="B130" s="1">
        <v>0.35599999999999998</v>
      </c>
      <c r="C130" t="s">
        <v>386</v>
      </c>
      <c r="D130" s="1">
        <v>0.64400000000000002</v>
      </c>
      <c r="E130" t="s">
        <v>387</v>
      </c>
      <c r="F130">
        <v>0.02</v>
      </c>
    </row>
    <row r="132" spans="1:6">
      <c r="A132" t="s">
        <v>1652</v>
      </c>
    </row>
    <row r="133" spans="1:6">
      <c r="A133" t="s">
        <v>13</v>
      </c>
      <c r="B133" t="s">
        <v>1655</v>
      </c>
      <c r="C133" t="s">
        <v>394</v>
      </c>
      <c r="D133" t="s">
        <v>395</v>
      </c>
    </row>
    <row r="134" spans="1:6">
      <c r="A134" t="s">
        <v>1</v>
      </c>
      <c r="B134" s="1">
        <v>0.27700000000000002</v>
      </c>
      <c r="C134" t="s">
        <v>386</v>
      </c>
      <c r="D134" s="1">
        <v>0.72299999999999998</v>
      </c>
      <c r="E134" t="s">
        <v>387</v>
      </c>
      <c r="F134">
        <v>7.5579999999999998</v>
      </c>
    </row>
    <row r="135" spans="1:6">
      <c r="A135" t="s">
        <v>1439</v>
      </c>
    </row>
    <row r="136" spans="1:6">
      <c r="A136" t="s">
        <v>16</v>
      </c>
    </row>
    <row r="137" spans="1:6">
      <c r="A137" t="s">
        <v>1</v>
      </c>
      <c r="B137" s="1">
        <v>0.28199999999999997</v>
      </c>
      <c r="C137" t="s">
        <v>386</v>
      </c>
      <c r="D137" s="1">
        <v>0.71799999999999997</v>
      </c>
      <c r="E137" t="s">
        <v>387</v>
      </c>
      <c r="F137">
        <v>0.39900000000000002</v>
      </c>
    </row>
    <row r="139" spans="1:6">
      <c r="A139" t="s">
        <v>13</v>
      </c>
      <c r="B139" t="s">
        <v>181</v>
      </c>
      <c r="C139" t="s">
        <v>394</v>
      </c>
      <c r="D139" t="s">
        <v>400</v>
      </c>
    </row>
    <row r="140" spans="1:6">
      <c r="A140" t="s">
        <v>1</v>
      </c>
      <c r="B140" s="1">
        <v>0.26400000000000001</v>
      </c>
      <c r="C140" t="s">
        <v>386</v>
      </c>
      <c r="D140" s="1">
        <v>0.73599999999999999</v>
      </c>
      <c r="E140" t="s">
        <v>387</v>
      </c>
      <c r="F140">
        <v>7.14</v>
      </c>
    </row>
    <row r="141" spans="1:6">
      <c r="A141" t="s">
        <v>46</v>
      </c>
    </row>
    <row r="142" spans="1:6">
      <c r="A142" t="s">
        <v>16</v>
      </c>
    </row>
    <row r="143" spans="1:6">
      <c r="A143" t="s">
        <v>1</v>
      </c>
      <c r="B143" s="1">
        <v>0.20799999999999999</v>
      </c>
      <c r="C143" t="s">
        <v>386</v>
      </c>
      <c r="D143" s="1">
        <v>0.79200000000000004</v>
      </c>
      <c r="E143" t="s">
        <v>387</v>
      </c>
      <c r="F143">
        <v>0.56899999999999995</v>
      </c>
    </row>
    <row r="145" spans="1:6">
      <c r="A145" t="s">
        <v>393</v>
      </c>
      <c r="B145">
        <v>103</v>
      </c>
      <c r="C145" t="s">
        <v>394</v>
      </c>
      <c r="D145" t="s">
        <v>395</v>
      </c>
    </row>
    <row r="146" spans="1:6">
      <c r="A146" t="s">
        <v>1</v>
      </c>
      <c r="B146" s="1">
        <v>0.34399999999999997</v>
      </c>
      <c r="C146" t="s">
        <v>386</v>
      </c>
      <c r="D146" s="1">
        <v>0.65600000000000003</v>
      </c>
      <c r="E146" t="s">
        <v>387</v>
      </c>
      <c r="F146">
        <v>40.984999999999999</v>
      </c>
    </row>
    <row r="147" spans="1:6">
      <c r="A147" t="s">
        <v>1656</v>
      </c>
    </row>
    <row r="148" spans="1:6">
      <c r="A148" t="s">
        <v>397</v>
      </c>
      <c r="B148" t="s">
        <v>1657</v>
      </c>
      <c r="C148" t="s">
        <v>394</v>
      </c>
      <c r="D148" t="s">
        <v>395</v>
      </c>
    </row>
    <row r="149" spans="1:6">
      <c r="A149" t="s">
        <v>1</v>
      </c>
      <c r="B149" s="1">
        <v>0.33600000000000002</v>
      </c>
      <c r="C149" t="s">
        <v>386</v>
      </c>
      <c r="D149" s="1">
        <v>0.66400000000000003</v>
      </c>
      <c r="E149" t="s">
        <v>387</v>
      </c>
      <c r="F149">
        <v>14.986000000000001</v>
      </c>
    </row>
    <row r="151" spans="1:6">
      <c r="A151" t="s">
        <v>393</v>
      </c>
      <c r="B151">
        <v>102</v>
      </c>
      <c r="C151" t="s">
        <v>394</v>
      </c>
      <c r="D151" t="s">
        <v>400</v>
      </c>
    </row>
    <row r="152" spans="1:6">
      <c r="A152" t="s">
        <v>1</v>
      </c>
      <c r="B152" s="2">
        <v>0.31</v>
      </c>
      <c r="C152" t="s">
        <v>386</v>
      </c>
      <c r="D152" s="2">
        <v>0.69</v>
      </c>
      <c r="E152" t="s">
        <v>387</v>
      </c>
      <c r="F152">
        <v>35.814999999999998</v>
      </c>
    </row>
    <row r="153" spans="1:6">
      <c r="A153" t="s">
        <v>651</v>
      </c>
    </row>
    <row r="154" spans="1:6">
      <c r="A154" t="s">
        <v>397</v>
      </c>
      <c r="B154" t="s">
        <v>1658</v>
      </c>
      <c r="C154" t="s">
        <v>394</v>
      </c>
      <c r="D154" t="s">
        <v>400</v>
      </c>
    </row>
    <row r="155" spans="1:6">
      <c r="A155" t="s">
        <v>1</v>
      </c>
      <c r="B155" s="1">
        <v>0.32600000000000001</v>
      </c>
      <c r="C155" t="s">
        <v>386</v>
      </c>
      <c r="D155" s="1">
        <v>0.67400000000000004</v>
      </c>
      <c r="E155" t="s">
        <v>387</v>
      </c>
      <c r="F155">
        <v>5.7809999999999997</v>
      </c>
    </row>
    <row r="157" spans="1:6">
      <c r="A157" t="s">
        <v>1187</v>
      </c>
    </row>
    <row r="158" spans="1:6">
      <c r="A158" t="s">
        <v>1652</v>
      </c>
    </row>
    <row r="159" spans="1:6">
      <c r="A159" t="s">
        <v>8</v>
      </c>
      <c r="B159" t="s">
        <v>1659</v>
      </c>
      <c r="C159" t="s">
        <v>394</v>
      </c>
      <c r="D159" t="s">
        <v>395</v>
      </c>
    </row>
    <row r="160" spans="1:6">
      <c r="A160" t="s">
        <v>1</v>
      </c>
      <c r="B160" s="1">
        <v>0.313</v>
      </c>
      <c r="C160" t="s">
        <v>386</v>
      </c>
      <c r="D160" s="1">
        <v>0.68700000000000006</v>
      </c>
      <c r="E160" t="s">
        <v>387</v>
      </c>
      <c r="F160">
        <v>4.8760000000000003</v>
      </c>
    </row>
    <row r="161" spans="1:6">
      <c r="A161" t="s">
        <v>56</v>
      </c>
    </row>
    <row r="162" spans="1:6">
      <c r="A162" t="s">
        <v>11</v>
      </c>
    </row>
    <row r="163" spans="1:6">
      <c r="A163" t="s">
        <v>1</v>
      </c>
      <c r="B163" s="1">
        <v>0.40300000000000002</v>
      </c>
      <c r="C163" t="s">
        <v>386</v>
      </c>
      <c r="D163" s="1">
        <v>0.59699999999999998</v>
      </c>
      <c r="E163" t="s">
        <v>387</v>
      </c>
      <c r="F163">
        <v>0.02</v>
      </c>
    </row>
    <row r="165" spans="1:6">
      <c r="A165" t="s">
        <v>8</v>
      </c>
      <c r="B165" t="s">
        <v>1660</v>
      </c>
      <c r="C165" t="s">
        <v>394</v>
      </c>
      <c r="D165" t="s">
        <v>400</v>
      </c>
    </row>
    <row r="166" spans="1:6">
      <c r="A166" t="s">
        <v>1</v>
      </c>
      <c r="B166" s="1">
        <v>0.33600000000000002</v>
      </c>
      <c r="C166" t="s">
        <v>386</v>
      </c>
      <c r="D166" s="1">
        <v>0.66400000000000003</v>
      </c>
      <c r="E166" t="s">
        <v>387</v>
      </c>
      <c r="F166">
        <v>4.2729999999999997</v>
      </c>
    </row>
    <row r="167" spans="1:6">
      <c r="A167" t="s">
        <v>56</v>
      </c>
    </row>
    <row r="168" spans="1:6">
      <c r="A168" t="s">
        <v>11</v>
      </c>
    </row>
    <row r="169" spans="1:6">
      <c r="A169" t="s">
        <v>1</v>
      </c>
      <c r="B169" s="1">
        <v>0.42099999999999999</v>
      </c>
      <c r="C169" t="s">
        <v>386</v>
      </c>
      <c r="D169" s="1">
        <v>0.57899999999999996</v>
      </c>
      <c r="E169" t="s">
        <v>387</v>
      </c>
      <c r="F169">
        <v>2.4E-2</v>
      </c>
    </row>
    <row r="171" spans="1:6">
      <c r="A171" t="s">
        <v>1652</v>
      </c>
    </row>
    <row r="172" spans="1:6">
      <c r="A172" t="s">
        <v>13</v>
      </c>
      <c r="B172" t="s">
        <v>1661</v>
      </c>
      <c r="C172" t="s">
        <v>394</v>
      </c>
      <c r="D172" t="s">
        <v>395</v>
      </c>
    </row>
    <row r="173" spans="1:6">
      <c r="A173" t="s">
        <v>1</v>
      </c>
      <c r="B173" s="1">
        <v>0.26700000000000002</v>
      </c>
      <c r="C173" t="s">
        <v>386</v>
      </c>
      <c r="D173" s="1">
        <v>0.73299999999999998</v>
      </c>
      <c r="E173" t="s">
        <v>387</v>
      </c>
      <c r="F173">
        <v>8.1470000000000002</v>
      </c>
    </row>
    <row r="174" spans="1:6">
      <c r="A174" t="s">
        <v>1662</v>
      </c>
    </row>
    <row r="175" spans="1:6">
      <c r="A175" t="s">
        <v>16</v>
      </c>
    </row>
    <row r="176" spans="1:6">
      <c r="A176" t="s">
        <v>1</v>
      </c>
      <c r="B176" s="1">
        <v>0.29199999999999998</v>
      </c>
      <c r="C176" t="s">
        <v>386</v>
      </c>
      <c r="D176" s="1">
        <v>0.70799999999999996</v>
      </c>
      <c r="E176" t="s">
        <v>387</v>
      </c>
      <c r="F176">
        <v>0.58099999999999996</v>
      </c>
    </row>
    <row r="178" spans="1:6">
      <c r="A178" t="s">
        <v>13</v>
      </c>
      <c r="B178" t="s">
        <v>1618</v>
      </c>
      <c r="C178" t="s">
        <v>394</v>
      </c>
      <c r="D178" t="s">
        <v>400</v>
      </c>
    </row>
    <row r="179" spans="1:6">
      <c r="A179" t="s">
        <v>1</v>
      </c>
      <c r="B179" s="1">
        <v>0.22600000000000001</v>
      </c>
      <c r="C179" t="s">
        <v>386</v>
      </c>
      <c r="D179" s="1">
        <v>0.77400000000000002</v>
      </c>
      <c r="E179" t="s">
        <v>387</v>
      </c>
      <c r="F179">
        <v>6.9109999999999996</v>
      </c>
    </row>
    <row r="180" spans="1:6">
      <c r="A180" t="s">
        <v>1472</v>
      </c>
    </row>
    <row r="181" spans="1:6">
      <c r="A181" t="s">
        <v>16</v>
      </c>
    </row>
    <row r="182" spans="1:6">
      <c r="A182" t="s">
        <v>1</v>
      </c>
      <c r="B182" s="1">
        <v>0.25900000000000001</v>
      </c>
      <c r="C182" t="s">
        <v>386</v>
      </c>
      <c r="D182" s="1">
        <v>0.74099999999999999</v>
      </c>
      <c r="E182" t="s">
        <v>387</v>
      </c>
      <c r="F182">
        <v>0.48099999999999998</v>
      </c>
    </row>
    <row r="184" spans="1:6">
      <c r="A184" t="s">
        <v>393</v>
      </c>
      <c r="B184">
        <v>108</v>
      </c>
      <c r="C184" t="s">
        <v>394</v>
      </c>
      <c r="D184" t="s">
        <v>395</v>
      </c>
    </row>
    <row r="185" spans="1:6">
      <c r="A185" t="s">
        <v>1</v>
      </c>
      <c r="B185" s="1">
        <v>0.28699999999999998</v>
      </c>
      <c r="C185" t="s">
        <v>386</v>
      </c>
      <c r="D185" s="1">
        <v>0.71299999999999997</v>
      </c>
      <c r="E185" t="s">
        <v>387</v>
      </c>
      <c r="F185">
        <v>40.768000000000001</v>
      </c>
    </row>
    <row r="186" spans="1:6">
      <c r="A186" t="s">
        <v>157</v>
      </c>
    </row>
    <row r="187" spans="1:6">
      <c r="A187" t="s">
        <v>397</v>
      </c>
      <c r="B187" t="s">
        <v>1663</v>
      </c>
      <c r="C187" t="s">
        <v>394</v>
      </c>
      <c r="D187" t="s">
        <v>395</v>
      </c>
    </row>
    <row r="188" spans="1:6">
      <c r="A188" t="s">
        <v>1</v>
      </c>
      <c r="B188" s="1">
        <v>0.313</v>
      </c>
      <c r="C188" t="s">
        <v>386</v>
      </c>
      <c r="D188" s="1">
        <v>0.68700000000000006</v>
      </c>
      <c r="E188" t="s">
        <v>387</v>
      </c>
      <c r="F188">
        <v>11.569000000000001</v>
      </c>
    </row>
    <row r="190" spans="1:6">
      <c r="A190" t="s">
        <v>393</v>
      </c>
      <c r="B190">
        <v>107</v>
      </c>
      <c r="C190" t="s">
        <v>394</v>
      </c>
      <c r="D190" t="s">
        <v>400</v>
      </c>
    </row>
    <row r="191" spans="1:6">
      <c r="A191" t="s">
        <v>1</v>
      </c>
      <c r="B191" s="1">
        <v>0.249</v>
      </c>
      <c r="C191" t="s">
        <v>386</v>
      </c>
      <c r="D191" s="1">
        <v>0.751</v>
      </c>
      <c r="E191" t="s">
        <v>387</v>
      </c>
      <c r="F191">
        <v>34.753999999999998</v>
      </c>
    </row>
    <row r="192" spans="1:6">
      <c r="A192" t="s">
        <v>541</v>
      </c>
    </row>
    <row r="193" spans="1:6">
      <c r="A193" t="s">
        <v>397</v>
      </c>
      <c r="B193" t="s">
        <v>1664</v>
      </c>
      <c r="C193" t="s">
        <v>394</v>
      </c>
      <c r="D193" t="s">
        <v>400</v>
      </c>
    </row>
    <row r="194" spans="1:6">
      <c r="A194" t="s">
        <v>1</v>
      </c>
      <c r="B194" s="1">
        <v>0.29699999999999999</v>
      </c>
      <c r="C194" t="s">
        <v>386</v>
      </c>
      <c r="D194" s="1">
        <v>0.70299999999999996</v>
      </c>
      <c r="E194" t="s">
        <v>387</v>
      </c>
      <c r="F194">
        <v>10.807</v>
      </c>
    </row>
    <row r="196" spans="1:6">
      <c r="A196" t="s">
        <v>1189</v>
      </c>
    </row>
    <row r="197" spans="1:6">
      <c r="A197" t="s">
        <v>1652</v>
      </c>
    </row>
    <row r="198" spans="1:6">
      <c r="A198" t="s">
        <v>8</v>
      </c>
      <c r="B198" t="s">
        <v>1653</v>
      </c>
      <c r="C198" t="s">
        <v>394</v>
      </c>
      <c r="D198" t="s">
        <v>395</v>
      </c>
    </row>
    <row r="199" spans="1:6">
      <c r="A199" t="s">
        <v>1</v>
      </c>
      <c r="B199" s="1">
        <v>0.33100000000000002</v>
      </c>
      <c r="C199" t="s">
        <v>386</v>
      </c>
      <c r="D199" s="1">
        <v>0.66900000000000004</v>
      </c>
      <c r="E199" t="s">
        <v>387</v>
      </c>
      <c r="F199">
        <v>5.1180000000000003</v>
      </c>
    </row>
    <row r="200" spans="1:6">
      <c r="A200" t="s">
        <v>56</v>
      </c>
    </row>
    <row r="201" spans="1:6">
      <c r="A201" t="s">
        <v>11</v>
      </c>
    </row>
    <row r="202" spans="1:6">
      <c r="A202" t="s">
        <v>1</v>
      </c>
      <c r="B202" s="1">
        <v>0.33800000000000002</v>
      </c>
      <c r="C202" t="s">
        <v>386</v>
      </c>
      <c r="D202" s="1">
        <v>0.66200000000000003</v>
      </c>
      <c r="E202" t="s">
        <v>387</v>
      </c>
      <c r="F202">
        <v>1.9E-2</v>
      </c>
    </row>
    <row r="204" spans="1:6">
      <c r="A204" t="s">
        <v>8</v>
      </c>
      <c r="B204" t="s">
        <v>1660</v>
      </c>
      <c r="C204" t="s">
        <v>394</v>
      </c>
      <c r="D204" t="s">
        <v>400</v>
      </c>
    </row>
    <row r="205" spans="1:6">
      <c r="A205" t="s">
        <v>1</v>
      </c>
      <c r="B205" s="1">
        <v>0.33800000000000002</v>
      </c>
      <c r="C205" t="s">
        <v>386</v>
      </c>
      <c r="D205" s="1">
        <v>0.66200000000000003</v>
      </c>
      <c r="E205" t="s">
        <v>387</v>
      </c>
      <c r="F205">
        <v>4.68</v>
      </c>
    </row>
    <row r="206" spans="1:6">
      <c r="A206" t="s">
        <v>56</v>
      </c>
    </row>
    <row r="207" spans="1:6">
      <c r="A207" t="s">
        <v>11</v>
      </c>
    </row>
    <row r="208" spans="1:6">
      <c r="A208" t="s">
        <v>1</v>
      </c>
      <c r="B208" s="1">
        <v>0.372</v>
      </c>
      <c r="C208" t="s">
        <v>386</v>
      </c>
      <c r="D208" s="1">
        <v>0.628</v>
      </c>
      <c r="E208" t="s">
        <v>387</v>
      </c>
      <c r="F208">
        <v>2.4E-2</v>
      </c>
    </row>
    <row r="210" spans="1:6">
      <c r="A210" t="s">
        <v>1652</v>
      </c>
    </row>
    <row r="211" spans="1:6">
      <c r="A211" t="s">
        <v>13</v>
      </c>
      <c r="B211" t="s">
        <v>1665</v>
      </c>
      <c r="C211" t="s">
        <v>394</v>
      </c>
      <c r="D211" t="s">
        <v>395</v>
      </c>
    </row>
    <row r="212" spans="1:6">
      <c r="A212" t="s">
        <v>1</v>
      </c>
      <c r="B212" s="1">
        <v>0.29199999999999998</v>
      </c>
      <c r="C212" t="s">
        <v>386</v>
      </c>
      <c r="D212" s="1">
        <v>0.70799999999999996</v>
      </c>
      <c r="E212" t="s">
        <v>387</v>
      </c>
      <c r="F212">
        <v>7.5620000000000003</v>
      </c>
    </row>
    <row r="213" spans="1:6">
      <c r="A213" t="s">
        <v>1666</v>
      </c>
    </row>
    <row r="214" spans="1:6">
      <c r="A214" t="s">
        <v>16</v>
      </c>
    </row>
    <row r="215" spans="1:6">
      <c r="A215" t="s">
        <v>1</v>
      </c>
      <c r="B215" s="1">
        <v>0.27700000000000002</v>
      </c>
      <c r="C215" t="s">
        <v>386</v>
      </c>
      <c r="D215" s="1">
        <v>0.72299999999999998</v>
      </c>
      <c r="E215" t="s">
        <v>387</v>
      </c>
      <c r="F215">
        <v>0.72699999999999998</v>
      </c>
    </row>
    <row r="217" spans="1:6">
      <c r="A217" t="s">
        <v>13</v>
      </c>
      <c r="B217" t="s">
        <v>1667</v>
      </c>
      <c r="C217" t="s">
        <v>394</v>
      </c>
      <c r="D217" t="s">
        <v>400</v>
      </c>
    </row>
    <row r="218" spans="1:6">
      <c r="A218" t="s">
        <v>1</v>
      </c>
      <c r="B218" s="1">
        <v>0.26900000000000002</v>
      </c>
      <c r="C218" t="s">
        <v>386</v>
      </c>
      <c r="D218" s="1">
        <v>0.73099999999999998</v>
      </c>
      <c r="E218" t="s">
        <v>387</v>
      </c>
      <c r="F218">
        <v>7.0430000000000001</v>
      </c>
    </row>
    <row r="219" spans="1:6">
      <c r="A219" t="s">
        <v>155</v>
      </c>
    </row>
    <row r="220" spans="1:6">
      <c r="A220" t="s">
        <v>16</v>
      </c>
    </row>
    <row r="221" spans="1:6">
      <c r="A221" t="s">
        <v>1</v>
      </c>
      <c r="B221" s="1">
        <v>0.246</v>
      </c>
      <c r="C221" t="s">
        <v>386</v>
      </c>
      <c r="D221" s="1">
        <v>0.754</v>
      </c>
      <c r="E221" t="s">
        <v>387</v>
      </c>
      <c r="F221">
        <v>0.61399999999999999</v>
      </c>
    </row>
    <row r="223" spans="1:6">
      <c r="A223" t="s">
        <v>393</v>
      </c>
      <c r="B223">
        <v>102</v>
      </c>
      <c r="C223" t="s">
        <v>394</v>
      </c>
      <c r="D223" t="s">
        <v>395</v>
      </c>
    </row>
    <row r="224" spans="1:6">
      <c r="A224" t="s">
        <v>1</v>
      </c>
      <c r="B224" s="2">
        <v>0.28999999999999998</v>
      </c>
      <c r="C224" t="s">
        <v>386</v>
      </c>
      <c r="D224" s="2">
        <v>0.71</v>
      </c>
      <c r="E224" t="s">
        <v>387</v>
      </c>
      <c r="F224">
        <v>39.465000000000003</v>
      </c>
    </row>
    <row r="225" spans="1:6">
      <c r="A225" t="s">
        <v>108</v>
      </c>
    </row>
    <row r="226" spans="1:6">
      <c r="A226" t="s">
        <v>397</v>
      </c>
      <c r="B226" t="s">
        <v>1668</v>
      </c>
      <c r="C226" t="s">
        <v>394</v>
      </c>
      <c r="D226" t="s">
        <v>395</v>
      </c>
    </row>
    <row r="227" spans="1:6">
      <c r="A227" t="s">
        <v>1</v>
      </c>
      <c r="B227" s="1">
        <v>0.29199999999999998</v>
      </c>
      <c r="C227" t="s">
        <v>386</v>
      </c>
      <c r="D227" s="1">
        <v>0.70799999999999996</v>
      </c>
      <c r="E227" t="s">
        <v>387</v>
      </c>
      <c r="F227">
        <v>8.6750000000000007</v>
      </c>
    </row>
    <row r="229" spans="1:6">
      <c r="A229" t="s">
        <v>393</v>
      </c>
      <c r="B229">
        <v>105</v>
      </c>
      <c r="C229" t="s">
        <v>394</v>
      </c>
      <c r="D229" t="s">
        <v>400</v>
      </c>
    </row>
    <row r="230" spans="1:6">
      <c r="A230" t="s">
        <v>1</v>
      </c>
      <c r="B230" s="1">
        <v>0.28499999999999998</v>
      </c>
      <c r="C230" t="s">
        <v>386</v>
      </c>
      <c r="D230" s="1">
        <v>0.71499999999999997</v>
      </c>
      <c r="E230" t="s">
        <v>387</v>
      </c>
      <c r="F230">
        <v>34.094000000000001</v>
      </c>
    </row>
    <row r="231" spans="1:6">
      <c r="A231" t="s">
        <v>1352</v>
      </c>
    </row>
    <row r="232" spans="1:6">
      <c r="A232" t="s">
        <v>397</v>
      </c>
      <c r="B232" t="s">
        <v>1669</v>
      </c>
      <c r="C232" t="s">
        <v>394</v>
      </c>
      <c r="D232" t="s">
        <v>400</v>
      </c>
    </row>
    <row r="233" spans="1:6">
      <c r="A233" t="s">
        <v>1</v>
      </c>
      <c r="B233" s="1">
        <v>0.27700000000000002</v>
      </c>
      <c r="C233" t="s">
        <v>386</v>
      </c>
      <c r="D233" s="1">
        <v>0.72299999999999998</v>
      </c>
      <c r="E233" t="s">
        <v>387</v>
      </c>
      <c r="F233">
        <v>7.6820000000000004</v>
      </c>
    </row>
    <row r="235" spans="1:6">
      <c r="A235" t="s">
        <v>1190</v>
      </c>
    </row>
    <row r="236" spans="1:6">
      <c r="A236" t="s">
        <v>1611</v>
      </c>
    </row>
    <row r="237" spans="1:6">
      <c r="A237" t="s">
        <v>8</v>
      </c>
      <c r="B237" t="s">
        <v>1612</v>
      </c>
      <c r="C237" t="s">
        <v>394</v>
      </c>
      <c r="D237" t="s">
        <v>395</v>
      </c>
    </row>
    <row r="238" spans="1:6">
      <c r="A238" t="s">
        <v>1</v>
      </c>
      <c r="B238" s="1">
        <v>0.46800000000000003</v>
      </c>
      <c r="C238" t="s">
        <v>386</v>
      </c>
      <c r="D238" s="1">
        <v>0.53200000000000003</v>
      </c>
      <c r="E238" t="s">
        <v>387</v>
      </c>
      <c r="F238">
        <v>2.5979999999999999</v>
      </c>
    </row>
    <row r="239" spans="1:6">
      <c r="A239" t="s">
        <v>56</v>
      </c>
    </row>
    <row r="240" spans="1:6">
      <c r="A240" t="s">
        <v>11</v>
      </c>
    </row>
    <row r="241" spans="1:6">
      <c r="A241" t="s">
        <v>1</v>
      </c>
      <c r="B241" s="1">
        <v>0.51600000000000001</v>
      </c>
      <c r="C241" t="s">
        <v>386</v>
      </c>
      <c r="D241" s="1">
        <v>0.48399999999999999</v>
      </c>
      <c r="E241" t="s">
        <v>387</v>
      </c>
      <c r="F241">
        <v>2.7E-2</v>
      </c>
    </row>
    <row r="243" spans="1:6">
      <c r="A243" t="s">
        <v>8</v>
      </c>
      <c r="B243" t="s">
        <v>1613</v>
      </c>
      <c r="C243" t="s">
        <v>394</v>
      </c>
      <c r="D243" t="s">
        <v>400</v>
      </c>
    </row>
    <row r="244" spans="1:6">
      <c r="A244" t="s">
        <v>1</v>
      </c>
      <c r="B244" s="1">
        <v>0.442</v>
      </c>
      <c r="C244" t="s">
        <v>386</v>
      </c>
      <c r="D244" s="1">
        <v>0.55800000000000005</v>
      </c>
      <c r="E244" t="s">
        <v>387</v>
      </c>
      <c r="F244">
        <v>2.677</v>
      </c>
    </row>
    <row r="245" spans="1:6">
      <c r="A245" t="s">
        <v>56</v>
      </c>
    </row>
    <row r="246" spans="1:6">
      <c r="A246" t="s">
        <v>11</v>
      </c>
    </row>
    <row r="247" spans="1:6">
      <c r="A247" t="s">
        <v>1</v>
      </c>
      <c r="B247" s="1">
        <v>0.46100000000000002</v>
      </c>
      <c r="C247" t="s">
        <v>386</v>
      </c>
      <c r="D247" s="1">
        <v>0.53900000000000003</v>
      </c>
      <c r="E247" t="s">
        <v>387</v>
      </c>
      <c r="F247">
        <v>3.4000000000000002E-2</v>
      </c>
    </row>
    <row r="249" spans="1:6">
      <c r="A249" t="s">
        <v>1611</v>
      </c>
    </row>
    <row r="250" spans="1:6">
      <c r="A250" t="s">
        <v>13</v>
      </c>
      <c r="B250" t="s">
        <v>1614</v>
      </c>
      <c r="C250" t="s">
        <v>394</v>
      </c>
      <c r="D250" t="s">
        <v>395</v>
      </c>
    </row>
    <row r="251" spans="1:6">
      <c r="A251" t="s">
        <v>1</v>
      </c>
      <c r="B251" s="1">
        <v>0.43099999999999999</v>
      </c>
      <c r="C251" t="s">
        <v>386</v>
      </c>
      <c r="D251" s="1">
        <v>0.56899999999999995</v>
      </c>
      <c r="E251" t="s">
        <v>387</v>
      </c>
      <c r="F251">
        <v>3.5070000000000001</v>
      </c>
    </row>
    <row r="252" spans="1:6">
      <c r="A252" t="s">
        <v>1472</v>
      </c>
    </row>
    <row r="253" spans="1:6">
      <c r="A253" t="s">
        <v>16</v>
      </c>
    </row>
    <row r="254" spans="1:6">
      <c r="A254" t="s">
        <v>1</v>
      </c>
      <c r="B254" s="2">
        <v>0.39</v>
      </c>
      <c r="C254" t="s">
        <v>386</v>
      </c>
      <c r="D254" s="2">
        <v>0.61</v>
      </c>
      <c r="E254" t="s">
        <v>387</v>
      </c>
      <c r="F254">
        <v>0.34</v>
      </c>
    </row>
    <row r="256" spans="1:6">
      <c r="A256" t="s">
        <v>13</v>
      </c>
      <c r="B256" t="s">
        <v>1615</v>
      </c>
      <c r="C256" t="s">
        <v>394</v>
      </c>
      <c r="D256" t="s">
        <v>400</v>
      </c>
    </row>
    <row r="257" spans="1:6">
      <c r="A257" t="s">
        <v>1</v>
      </c>
      <c r="B257" s="1">
        <v>0.40400000000000003</v>
      </c>
      <c r="C257" t="s">
        <v>386</v>
      </c>
      <c r="D257" s="1">
        <v>0.59599999999999997</v>
      </c>
      <c r="E257" t="s">
        <v>387</v>
      </c>
      <c r="F257">
        <v>3.6070000000000002</v>
      </c>
    </row>
    <row r="258" spans="1:6">
      <c r="A258" t="s">
        <v>1353</v>
      </c>
    </row>
    <row r="259" spans="1:6">
      <c r="A259" t="s">
        <v>16</v>
      </c>
    </row>
    <row r="260" spans="1:6">
      <c r="A260" t="s">
        <v>1</v>
      </c>
      <c r="B260" s="1">
        <v>0.34499999999999997</v>
      </c>
      <c r="C260" t="s">
        <v>386</v>
      </c>
      <c r="D260" s="1">
        <v>0.65500000000000003</v>
      </c>
      <c r="E260" t="s">
        <v>387</v>
      </c>
      <c r="F260">
        <v>0.20499999999999999</v>
      </c>
    </row>
    <row r="262" spans="1:6">
      <c r="A262" t="s">
        <v>393</v>
      </c>
      <c r="B262">
        <v>243</v>
      </c>
      <c r="C262" t="s">
        <v>394</v>
      </c>
      <c r="D262" t="s">
        <v>395</v>
      </c>
    </row>
    <row r="263" spans="1:6">
      <c r="A263" t="s">
        <v>1</v>
      </c>
      <c r="B263" s="1">
        <v>0.34799999999999998</v>
      </c>
      <c r="C263" t="s">
        <v>386</v>
      </c>
      <c r="D263" s="1">
        <v>0.65200000000000002</v>
      </c>
      <c r="E263" t="s">
        <v>387</v>
      </c>
      <c r="F263">
        <v>6.8689999999999998</v>
      </c>
    </row>
    <row r="264" spans="1:6">
      <c r="A264" t="s">
        <v>1352</v>
      </c>
    </row>
    <row r="265" spans="1:6">
      <c r="A265" t="s">
        <v>397</v>
      </c>
      <c r="B265" t="s">
        <v>1616</v>
      </c>
      <c r="C265" t="s">
        <v>394</v>
      </c>
      <c r="D265" t="s">
        <v>395</v>
      </c>
    </row>
    <row r="266" spans="1:6">
      <c r="A266" t="s">
        <v>1</v>
      </c>
      <c r="B266" s="1">
        <v>0.35899999999999999</v>
      </c>
      <c r="C266" t="s">
        <v>386</v>
      </c>
      <c r="D266" s="1">
        <v>0.64100000000000001</v>
      </c>
      <c r="E266" t="s">
        <v>387</v>
      </c>
      <c r="F266">
        <v>1.2589999999999999</v>
      </c>
    </row>
    <row r="268" spans="1:6">
      <c r="A268" t="s">
        <v>393</v>
      </c>
      <c r="B268">
        <v>252</v>
      </c>
      <c r="C268" t="s">
        <v>394</v>
      </c>
      <c r="D268" t="s">
        <v>400</v>
      </c>
    </row>
    <row r="269" spans="1:6">
      <c r="A269" t="s">
        <v>1</v>
      </c>
      <c r="B269" s="1">
        <v>0.35199999999999998</v>
      </c>
      <c r="C269" t="s">
        <v>386</v>
      </c>
      <c r="D269" s="1">
        <v>0.64800000000000002</v>
      </c>
      <c r="E269" t="s">
        <v>387</v>
      </c>
      <c r="F269">
        <v>7.6260000000000003</v>
      </c>
    </row>
    <row r="270" spans="1:6">
      <c r="A270" t="s">
        <v>39</v>
      </c>
    </row>
    <row r="271" spans="1:6">
      <c r="A271" t="s">
        <v>397</v>
      </c>
      <c r="B271" t="s">
        <v>1617</v>
      </c>
      <c r="C271" t="s">
        <v>394</v>
      </c>
      <c r="D271" t="s">
        <v>400</v>
      </c>
    </row>
    <row r="272" spans="1:6">
      <c r="A272" t="s">
        <v>1</v>
      </c>
      <c r="B272" s="1">
        <v>0.35699999999999998</v>
      </c>
      <c r="C272" t="s">
        <v>386</v>
      </c>
      <c r="D272" s="1">
        <v>0.64300000000000002</v>
      </c>
      <c r="E272" t="s">
        <v>387</v>
      </c>
      <c r="F272">
        <v>1.885</v>
      </c>
    </row>
    <row r="274" spans="1:6">
      <c r="A274" t="s">
        <v>1191</v>
      </c>
    </row>
    <row r="275" spans="1:6">
      <c r="A275" t="s">
        <v>1670</v>
      </c>
    </row>
    <row r="276" spans="1:6">
      <c r="A276" t="s">
        <v>8</v>
      </c>
      <c r="B276" t="s">
        <v>1671</v>
      </c>
      <c r="C276" t="s">
        <v>394</v>
      </c>
      <c r="D276" t="s">
        <v>395</v>
      </c>
    </row>
    <row r="277" spans="1:6">
      <c r="A277" t="s">
        <v>1</v>
      </c>
      <c r="B277" s="1">
        <v>0.33600000000000002</v>
      </c>
      <c r="C277" t="s">
        <v>386</v>
      </c>
      <c r="D277" s="1">
        <v>0.66400000000000003</v>
      </c>
      <c r="E277" t="s">
        <v>387</v>
      </c>
      <c r="F277">
        <v>7.0549999999999997</v>
      </c>
    </row>
    <row r="278" spans="1:6">
      <c r="A278" t="s">
        <v>56</v>
      </c>
    </row>
    <row r="279" spans="1:6">
      <c r="A279" t="s">
        <v>11</v>
      </c>
    </row>
    <row r="280" spans="1:6">
      <c r="A280" t="s">
        <v>1</v>
      </c>
      <c r="B280" s="1">
        <v>0.35099999999999998</v>
      </c>
      <c r="C280" t="s">
        <v>386</v>
      </c>
      <c r="D280" s="1">
        <v>0.64900000000000002</v>
      </c>
      <c r="E280" t="s">
        <v>387</v>
      </c>
      <c r="F280">
        <v>0.124</v>
      </c>
    </row>
    <row r="282" spans="1:6">
      <c r="A282" t="s">
        <v>8</v>
      </c>
      <c r="B282" t="s">
        <v>1672</v>
      </c>
      <c r="C282" t="s">
        <v>394</v>
      </c>
      <c r="D282" t="s">
        <v>400</v>
      </c>
    </row>
    <row r="283" spans="1:6">
      <c r="A283" t="s">
        <v>1</v>
      </c>
      <c r="B283" s="2">
        <v>0.32</v>
      </c>
      <c r="C283" t="s">
        <v>386</v>
      </c>
      <c r="D283" s="2">
        <v>0.68</v>
      </c>
      <c r="E283" t="s">
        <v>387</v>
      </c>
      <c r="F283">
        <v>6.6669999999999998</v>
      </c>
    </row>
    <row r="284" spans="1:6">
      <c r="A284" t="s">
        <v>56</v>
      </c>
    </row>
    <row r="285" spans="1:6">
      <c r="A285" t="s">
        <v>11</v>
      </c>
    </row>
    <row r="286" spans="1:6">
      <c r="A286" t="s">
        <v>1</v>
      </c>
      <c r="B286" s="2">
        <v>0.34</v>
      </c>
      <c r="C286" t="s">
        <v>386</v>
      </c>
      <c r="D286" s="2">
        <v>0.66</v>
      </c>
      <c r="E286" t="s">
        <v>387</v>
      </c>
      <c r="F286">
        <v>0.10100000000000001</v>
      </c>
    </row>
    <row r="288" spans="1:6">
      <c r="A288" t="s">
        <v>1670</v>
      </c>
    </row>
    <row r="289" spans="1:6">
      <c r="A289" t="s">
        <v>13</v>
      </c>
      <c r="B289" t="s">
        <v>1673</v>
      </c>
      <c r="C289" t="s">
        <v>394</v>
      </c>
      <c r="D289" t="s">
        <v>395</v>
      </c>
    </row>
    <row r="290" spans="1:6">
      <c r="A290" t="s">
        <v>1</v>
      </c>
      <c r="B290" s="1">
        <v>0.372</v>
      </c>
      <c r="C290" t="s">
        <v>386</v>
      </c>
      <c r="D290" s="1">
        <v>0.628</v>
      </c>
      <c r="E290" t="s">
        <v>387</v>
      </c>
      <c r="F290">
        <v>21.459</v>
      </c>
    </row>
    <row r="291" spans="1:6">
      <c r="A291" t="s">
        <v>1674</v>
      </c>
    </row>
    <row r="292" spans="1:6">
      <c r="A292" t="s">
        <v>16</v>
      </c>
    </row>
    <row r="293" spans="1:6">
      <c r="A293" t="s">
        <v>1</v>
      </c>
      <c r="B293" s="1">
        <v>0.32100000000000001</v>
      </c>
      <c r="C293" t="s">
        <v>386</v>
      </c>
      <c r="D293" s="1">
        <v>0.67900000000000005</v>
      </c>
      <c r="E293" t="s">
        <v>387</v>
      </c>
      <c r="F293">
        <v>2.7650000000000001</v>
      </c>
    </row>
    <row r="295" spans="1:6">
      <c r="A295" t="s">
        <v>13</v>
      </c>
      <c r="B295" t="s">
        <v>1675</v>
      </c>
      <c r="C295" t="s">
        <v>394</v>
      </c>
      <c r="D295" t="s">
        <v>400</v>
      </c>
    </row>
    <row r="296" spans="1:6">
      <c r="A296" t="s">
        <v>1</v>
      </c>
      <c r="B296" s="1">
        <v>0.33400000000000002</v>
      </c>
      <c r="C296" t="s">
        <v>386</v>
      </c>
      <c r="D296" s="1">
        <v>0.66600000000000004</v>
      </c>
      <c r="E296" t="s">
        <v>387</v>
      </c>
      <c r="F296">
        <v>20.491</v>
      </c>
    </row>
    <row r="297" spans="1:6">
      <c r="A297" t="s">
        <v>1662</v>
      </c>
    </row>
    <row r="298" spans="1:6">
      <c r="A298" t="s">
        <v>16</v>
      </c>
    </row>
    <row r="299" spans="1:6">
      <c r="A299" t="s">
        <v>1</v>
      </c>
      <c r="B299" s="1">
        <v>0.312</v>
      </c>
      <c r="C299" t="s">
        <v>386</v>
      </c>
      <c r="D299" s="1">
        <v>0.68799999999999994</v>
      </c>
      <c r="E299" t="s">
        <v>387</v>
      </c>
      <c r="F299">
        <v>3.847</v>
      </c>
    </row>
    <row r="301" spans="1:6">
      <c r="A301" t="s">
        <v>393</v>
      </c>
      <c r="B301">
        <v>297</v>
      </c>
      <c r="C301" t="s">
        <v>394</v>
      </c>
      <c r="D301" t="s">
        <v>395</v>
      </c>
    </row>
    <row r="302" spans="1:6">
      <c r="A302" t="s">
        <v>1</v>
      </c>
      <c r="B302" s="2">
        <v>0.32</v>
      </c>
      <c r="C302" t="s">
        <v>386</v>
      </c>
      <c r="D302" s="2">
        <v>0.68</v>
      </c>
      <c r="E302" t="s">
        <v>387</v>
      </c>
      <c r="F302">
        <v>90.593000000000004</v>
      </c>
    </row>
    <row r="303" spans="1:6">
      <c r="A303" t="s">
        <v>63</v>
      </c>
    </row>
    <row r="304" spans="1:6">
      <c r="A304" t="s">
        <v>397</v>
      </c>
      <c r="B304" t="s">
        <v>1676</v>
      </c>
      <c r="C304" t="s">
        <v>394</v>
      </c>
      <c r="D304" t="s">
        <v>395</v>
      </c>
    </row>
    <row r="305" spans="1:6">
      <c r="A305" t="s">
        <v>1</v>
      </c>
      <c r="B305" s="1">
        <v>0.34599999999999997</v>
      </c>
      <c r="C305" t="s">
        <v>386</v>
      </c>
      <c r="D305" s="1">
        <v>0.65400000000000003</v>
      </c>
      <c r="E305" t="s">
        <v>387</v>
      </c>
      <c r="F305">
        <v>13.076000000000001</v>
      </c>
    </row>
    <row r="307" spans="1:6">
      <c r="A307" t="s">
        <v>393</v>
      </c>
      <c r="B307">
        <v>295</v>
      </c>
      <c r="C307" t="s">
        <v>394</v>
      </c>
      <c r="D307" t="s">
        <v>400</v>
      </c>
    </row>
    <row r="308" spans="1:6">
      <c r="A308" t="s">
        <v>1</v>
      </c>
      <c r="B308" s="1">
        <v>0.318</v>
      </c>
      <c r="C308" t="s">
        <v>386</v>
      </c>
      <c r="D308" s="1">
        <v>0.68200000000000005</v>
      </c>
      <c r="E308" t="s">
        <v>387</v>
      </c>
      <c r="F308">
        <v>100.565</v>
      </c>
    </row>
    <row r="309" spans="1:6">
      <c r="A309" t="s">
        <v>176</v>
      </c>
    </row>
    <row r="310" spans="1:6">
      <c r="A310" t="s">
        <v>397</v>
      </c>
      <c r="B310" t="s">
        <v>1677</v>
      </c>
      <c r="C310" t="s">
        <v>394</v>
      </c>
      <c r="D310" t="s">
        <v>400</v>
      </c>
    </row>
    <row r="311" spans="1:6">
      <c r="A311" t="s">
        <v>1</v>
      </c>
      <c r="B311" s="1">
        <v>0.34699999999999998</v>
      </c>
      <c r="C311" t="s">
        <v>386</v>
      </c>
      <c r="D311" s="1">
        <v>0.65300000000000002</v>
      </c>
      <c r="E311" t="s">
        <v>387</v>
      </c>
      <c r="F311">
        <v>23.096</v>
      </c>
    </row>
    <row r="313" spans="1:6">
      <c r="A313" t="s">
        <v>1192</v>
      </c>
    </row>
    <row r="314" spans="1:6">
      <c r="A314" t="s">
        <v>1670</v>
      </c>
    </row>
    <row r="315" spans="1:6">
      <c r="A315" t="s">
        <v>8</v>
      </c>
      <c r="B315" t="s">
        <v>1678</v>
      </c>
      <c r="C315" t="s">
        <v>394</v>
      </c>
      <c r="D315" t="s">
        <v>395</v>
      </c>
    </row>
    <row r="316" spans="1:6">
      <c r="A316" t="s">
        <v>1</v>
      </c>
      <c r="B316" s="2">
        <v>0.34</v>
      </c>
      <c r="C316" t="s">
        <v>386</v>
      </c>
      <c r="D316" s="2">
        <v>0.66</v>
      </c>
      <c r="E316" t="s">
        <v>387</v>
      </c>
      <c r="F316">
        <v>7.3639999999999999</v>
      </c>
    </row>
    <row r="317" spans="1:6">
      <c r="A317" t="s">
        <v>56</v>
      </c>
    </row>
    <row r="318" spans="1:6">
      <c r="A318" t="s">
        <v>11</v>
      </c>
    </row>
    <row r="319" spans="1:6">
      <c r="A319" t="s">
        <v>1</v>
      </c>
      <c r="B319" s="1">
        <v>0.378</v>
      </c>
      <c r="C319" t="s">
        <v>386</v>
      </c>
      <c r="D319" s="1">
        <v>0.622</v>
      </c>
      <c r="E319" t="s">
        <v>387</v>
      </c>
      <c r="F319">
        <v>7.0000000000000007E-2</v>
      </c>
    </row>
    <row r="321" spans="1:6">
      <c r="A321" t="s">
        <v>8</v>
      </c>
      <c r="B321" t="s">
        <v>1679</v>
      </c>
      <c r="C321" t="s">
        <v>394</v>
      </c>
      <c r="D321" t="s">
        <v>400</v>
      </c>
    </row>
    <row r="322" spans="1:6">
      <c r="A322" t="s">
        <v>1</v>
      </c>
      <c r="B322" s="1">
        <v>0.33500000000000002</v>
      </c>
      <c r="C322" t="s">
        <v>386</v>
      </c>
      <c r="D322" s="1">
        <v>0.66500000000000004</v>
      </c>
      <c r="E322" t="s">
        <v>387</v>
      </c>
      <c r="F322">
        <v>6.61</v>
      </c>
    </row>
    <row r="323" spans="1:6">
      <c r="A323" t="s">
        <v>56</v>
      </c>
    </row>
    <row r="324" spans="1:6">
      <c r="A324" t="s">
        <v>11</v>
      </c>
    </row>
    <row r="325" spans="1:6">
      <c r="A325" t="s">
        <v>1</v>
      </c>
      <c r="B325" s="1">
        <v>0.36699999999999999</v>
      </c>
      <c r="C325" t="s">
        <v>386</v>
      </c>
      <c r="D325" s="1">
        <v>0.63300000000000001</v>
      </c>
      <c r="E325" t="s">
        <v>387</v>
      </c>
      <c r="F325">
        <v>7.4999999999999997E-2</v>
      </c>
    </row>
    <row r="327" spans="1:6">
      <c r="A327" t="s">
        <v>1670</v>
      </c>
    </row>
    <row r="328" spans="1:6">
      <c r="A328" t="s">
        <v>13</v>
      </c>
      <c r="B328" t="s">
        <v>1367</v>
      </c>
      <c r="C328" t="s">
        <v>394</v>
      </c>
      <c r="D328" t="s">
        <v>395</v>
      </c>
    </row>
    <row r="329" spans="1:6">
      <c r="A329" t="s">
        <v>1</v>
      </c>
      <c r="B329" s="1">
        <v>0.36599999999999999</v>
      </c>
      <c r="C329" t="s">
        <v>386</v>
      </c>
      <c r="D329" s="1">
        <v>0.63400000000000001</v>
      </c>
      <c r="E329" t="s">
        <v>387</v>
      </c>
      <c r="F329">
        <v>20.94</v>
      </c>
    </row>
    <row r="330" spans="1:6">
      <c r="A330" t="s">
        <v>46</v>
      </c>
    </row>
    <row r="331" spans="1:6">
      <c r="A331" t="s">
        <v>16</v>
      </c>
    </row>
    <row r="332" spans="1:6">
      <c r="A332" t="s">
        <v>1</v>
      </c>
      <c r="B332" s="1">
        <v>0.34399999999999997</v>
      </c>
      <c r="C332" t="s">
        <v>386</v>
      </c>
      <c r="D332" s="1">
        <v>0.65600000000000003</v>
      </c>
      <c r="E332" t="s">
        <v>387</v>
      </c>
      <c r="F332">
        <v>2.415</v>
      </c>
    </row>
    <row r="334" spans="1:6">
      <c r="A334" t="s">
        <v>13</v>
      </c>
      <c r="B334" t="s">
        <v>1680</v>
      </c>
      <c r="C334" t="s">
        <v>394</v>
      </c>
      <c r="D334" t="s">
        <v>400</v>
      </c>
    </row>
    <row r="335" spans="1:6">
      <c r="A335" t="s">
        <v>1</v>
      </c>
      <c r="B335" s="1">
        <v>0.36499999999999999</v>
      </c>
      <c r="C335" t="s">
        <v>386</v>
      </c>
      <c r="D335" s="1">
        <v>0.63500000000000001</v>
      </c>
      <c r="E335" t="s">
        <v>387</v>
      </c>
      <c r="F335">
        <v>19.951000000000001</v>
      </c>
    </row>
    <row r="336" spans="1:6">
      <c r="A336" t="s">
        <v>1516</v>
      </c>
    </row>
    <row r="337" spans="1:6">
      <c r="A337" t="s">
        <v>16</v>
      </c>
    </row>
    <row r="338" spans="1:6">
      <c r="A338" t="s">
        <v>1</v>
      </c>
      <c r="B338" s="1">
        <v>0.313</v>
      </c>
      <c r="C338" t="s">
        <v>386</v>
      </c>
      <c r="D338" s="1">
        <v>0.68700000000000006</v>
      </c>
      <c r="E338" t="s">
        <v>387</v>
      </c>
      <c r="F338">
        <v>4.1959999999999997</v>
      </c>
    </row>
    <row r="340" spans="1:6">
      <c r="A340" t="s">
        <v>393</v>
      </c>
      <c r="B340">
        <v>315</v>
      </c>
      <c r="C340" t="s">
        <v>394</v>
      </c>
      <c r="D340" t="s">
        <v>395</v>
      </c>
    </row>
    <row r="341" spans="1:6">
      <c r="A341" t="s">
        <v>1</v>
      </c>
      <c r="B341" s="1">
        <v>0.30499999999999999</v>
      </c>
      <c r="C341" t="s">
        <v>386</v>
      </c>
      <c r="D341" s="1">
        <v>0.69499999999999995</v>
      </c>
      <c r="E341" t="s">
        <v>387</v>
      </c>
      <c r="F341">
        <v>85.36</v>
      </c>
    </row>
    <row r="342" spans="1:6">
      <c r="A342" t="s">
        <v>1391</v>
      </c>
    </row>
    <row r="343" spans="1:6">
      <c r="A343" t="s">
        <v>397</v>
      </c>
      <c r="B343" t="s">
        <v>1681</v>
      </c>
      <c r="C343" t="s">
        <v>394</v>
      </c>
      <c r="D343" t="s">
        <v>395</v>
      </c>
    </row>
    <row r="344" spans="1:6">
      <c r="A344" t="s">
        <v>1</v>
      </c>
      <c r="B344" s="1">
        <v>0.32500000000000001</v>
      </c>
      <c r="C344" t="s">
        <v>386</v>
      </c>
      <c r="D344" s="1">
        <v>0.67500000000000004</v>
      </c>
      <c r="E344" t="s">
        <v>387</v>
      </c>
      <c r="F344">
        <v>7.5890000000000004</v>
      </c>
    </row>
    <row r="346" spans="1:6">
      <c r="A346" t="s">
        <v>393</v>
      </c>
      <c r="B346">
        <v>315</v>
      </c>
      <c r="C346" t="s">
        <v>394</v>
      </c>
      <c r="D346" t="s">
        <v>400</v>
      </c>
    </row>
    <row r="347" spans="1:6">
      <c r="A347" t="s">
        <v>1</v>
      </c>
      <c r="B347" s="1">
        <v>0.30499999999999999</v>
      </c>
      <c r="C347" t="s">
        <v>386</v>
      </c>
      <c r="D347" s="1">
        <v>0.69499999999999995</v>
      </c>
      <c r="E347" t="s">
        <v>387</v>
      </c>
      <c r="F347">
        <v>88.247</v>
      </c>
    </row>
    <row r="348" spans="1:6">
      <c r="A348" t="s">
        <v>1353</v>
      </c>
    </row>
    <row r="349" spans="1:6">
      <c r="A349" t="s">
        <v>397</v>
      </c>
      <c r="B349" t="s">
        <v>1682</v>
      </c>
      <c r="C349" t="s">
        <v>394</v>
      </c>
      <c r="D349" t="s">
        <v>400</v>
      </c>
    </row>
    <row r="350" spans="1:6">
      <c r="A350" t="s">
        <v>1</v>
      </c>
      <c r="B350" s="1">
        <v>0.32200000000000001</v>
      </c>
      <c r="C350" t="s">
        <v>386</v>
      </c>
      <c r="D350" s="1">
        <v>0.67800000000000005</v>
      </c>
      <c r="E350" t="s">
        <v>387</v>
      </c>
      <c r="F350">
        <v>9.6</v>
      </c>
    </row>
    <row r="352" spans="1:6">
      <c r="A352" t="s">
        <v>1193</v>
      </c>
    </row>
    <row r="353" spans="1:6">
      <c r="A353" t="s">
        <v>1670</v>
      </c>
    </row>
    <row r="354" spans="1:6">
      <c r="A354" t="s">
        <v>8</v>
      </c>
      <c r="B354" t="s">
        <v>1679</v>
      </c>
      <c r="C354" t="s">
        <v>394</v>
      </c>
      <c r="D354" t="s">
        <v>395</v>
      </c>
    </row>
    <row r="355" spans="1:6">
      <c r="A355" t="s">
        <v>1</v>
      </c>
      <c r="B355" s="1">
        <v>0.29399999999999998</v>
      </c>
      <c r="C355" t="s">
        <v>386</v>
      </c>
      <c r="D355" s="1">
        <v>0.70599999999999996</v>
      </c>
      <c r="E355" t="s">
        <v>387</v>
      </c>
      <c r="F355">
        <v>7.1239999999999997</v>
      </c>
    </row>
    <row r="356" spans="1:6">
      <c r="A356" t="s">
        <v>56</v>
      </c>
    </row>
    <row r="357" spans="1:6">
      <c r="A357" t="s">
        <v>11</v>
      </c>
    </row>
    <row r="358" spans="1:6">
      <c r="A358" t="s">
        <v>1</v>
      </c>
      <c r="B358" s="1">
        <v>0.29099999999999998</v>
      </c>
      <c r="C358" t="s">
        <v>386</v>
      </c>
      <c r="D358" s="1">
        <v>0.70899999999999996</v>
      </c>
      <c r="E358" t="s">
        <v>387</v>
      </c>
      <c r="F358">
        <v>8.2000000000000003E-2</v>
      </c>
    </row>
    <row r="360" spans="1:6">
      <c r="A360" t="s">
        <v>8</v>
      </c>
      <c r="B360" t="s">
        <v>1683</v>
      </c>
      <c r="C360" t="s">
        <v>394</v>
      </c>
      <c r="D360" t="s">
        <v>400</v>
      </c>
    </row>
    <row r="361" spans="1:6">
      <c r="A361" t="s">
        <v>1</v>
      </c>
      <c r="B361" s="1">
        <v>0.29099999999999998</v>
      </c>
      <c r="C361" t="s">
        <v>386</v>
      </c>
      <c r="D361" s="1">
        <v>0.70899999999999996</v>
      </c>
      <c r="E361" t="s">
        <v>387</v>
      </c>
      <c r="F361">
        <v>6.35</v>
      </c>
    </row>
    <row r="362" spans="1:6">
      <c r="A362" t="s">
        <v>56</v>
      </c>
    </row>
    <row r="363" spans="1:6">
      <c r="A363" t="s">
        <v>11</v>
      </c>
    </row>
    <row r="364" spans="1:6">
      <c r="A364" t="s">
        <v>1</v>
      </c>
      <c r="B364" s="1">
        <v>0.27700000000000002</v>
      </c>
      <c r="C364" t="s">
        <v>386</v>
      </c>
      <c r="D364" s="1">
        <v>0.72299999999999998</v>
      </c>
      <c r="E364" t="s">
        <v>387</v>
      </c>
      <c r="F364">
        <v>0.124</v>
      </c>
    </row>
    <row r="366" spans="1:6">
      <c r="A366" t="s">
        <v>1670</v>
      </c>
    </row>
    <row r="367" spans="1:6">
      <c r="A367" t="s">
        <v>13</v>
      </c>
      <c r="B367" t="s">
        <v>1684</v>
      </c>
      <c r="C367" t="s">
        <v>394</v>
      </c>
      <c r="D367" t="s">
        <v>395</v>
      </c>
    </row>
    <row r="368" spans="1:6">
      <c r="A368" t="s">
        <v>1</v>
      </c>
      <c r="B368" s="1">
        <v>0.30199999999999999</v>
      </c>
      <c r="C368" t="s">
        <v>386</v>
      </c>
      <c r="D368" s="1">
        <v>0.69799999999999995</v>
      </c>
      <c r="E368" t="s">
        <v>387</v>
      </c>
      <c r="F368">
        <v>19.437000000000001</v>
      </c>
    </row>
    <row r="369" spans="1:6">
      <c r="A369" t="s">
        <v>1685</v>
      </c>
    </row>
    <row r="370" spans="1:6">
      <c r="A370" t="s">
        <v>16</v>
      </c>
    </row>
    <row r="371" spans="1:6">
      <c r="A371" t="s">
        <v>1</v>
      </c>
      <c r="B371" s="1">
        <v>0.26500000000000001</v>
      </c>
      <c r="C371" t="s">
        <v>386</v>
      </c>
      <c r="D371" s="1">
        <v>0.73499999999999999</v>
      </c>
      <c r="E371" t="s">
        <v>387</v>
      </c>
      <c r="F371">
        <v>2.4289999999999998</v>
      </c>
    </row>
    <row r="373" spans="1:6">
      <c r="A373" t="s">
        <v>13</v>
      </c>
      <c r="B373" t="s">
        <v>1686</v>
      </c>
      <c r="C373" t="s">
        <v>394</v>
      </c>
      <c r="D373" t="s">
        <v>400</v>
      </c>
    </row>
    <row r="374" spans="1:6">
      <c r="A374" t="s">
        <v>1</v>
      </c>
      <c r="B374" s="1">
        <v>0.29799999999999999</v>
      </c>
      <c r="C374" t="s">
        <v>386</v>
      </c>
      <c r="D374" s="1">
        <v>0.70199999999999996</v>
      </c>
      <c r="E374" t="s">
        <v>387</v>
      </c>
      <c r="F374">
        <v>20.312999999999999</v>
      </c>
    </row>
    <row r="375" spans="1:6">
      <c r="A375" t="s">
        <v>32</v>
      </c>
    </row>
    <row r="376" spans="1:6">
      <c r="A376" t="s">
        <v>16</v>
      </c>
    </row>
    <row r="377" spans="1:6">
      <c r="A377" t="s">
        <v>1</v>
      </c>
      <c r="B377" s="1">
        <v>0.24099999999999999</v>
      </c>
      <c r="C377" t="s">
        <v>386</v>
      </c>
      <c r="D377" s="1">
        <v>0.75900000000000001</v>
      </c>
      <c r="E377" t="s">
        <v>387</v>
      </c>
      <c r="F377">
        <v>4.6719999999999997</v>
      </c>
    </row>
    <row r="379" spans="1:6">
      <c r="A379" t="s">
        <v>393</v>
      </c>
      <c r="B379">
        <v>288</v>
      </c>
      <c r="C379" t="s">
        <v>394</v>
      </c>
      <c r="D379" t="s">
        <v>395</v>
      </c>
    </row>
    <row r="380" spans="1:6">
      <c r="A380" t="s">
        <v>1</v>
      </c>
      <c r="B380" s="2">
        <v>0.26</v>
      </c>
      <c r="C380" t="s">
        <v>386</v>
      </c>
      <c r="D380" s="2">
        <v>0.74</v>
      </c>
      <c r="E380" t="s">
        <v>387</v>
      </c>
      <c r="F380">
        <v>84.497</v>
      </c>
    </row>
    <row r="381" spans="1:6">
      <c r="A381" t="s">
        <v>1386</v>
      </c>
    </row>
    <row r="382" spans="1:6">
      <c r="A382" t="s">
        <v>397</v>
      </c>
      <c r="B382" t="s">
        <v>1687</v>
      </c>
      <c r="C382" t="s">
        <v>394</v>
      </c>
      <c r="D382" t="s">
        <v>395</v>
      </c>
    </row>
    <row r="383" spans="1:6">
      <c r="A383" t="s">
        <v>1</v>
      </c>
      <c r="B383" s="1">
        <v>0.248</v>
      </c>
      <c r="C383" t="s">
        <v>386</v>
      </c>
      <c r="D383" s="1">
        <v>0.752</v>
      </c>
      <c r="E383" t="s">
        <v>387</v>
      </c>
      <c r="F383">
        <v>18.166</v>
      </c>
    </row>
    <row r="385" spans="1:6">
      <c r="A385" t="s">
        <v>393</v>
      </c>
      <c r="B385">
        <v>288</v>
      </c>
      <c r="C385" t="s">
        <v>394</v>
      </c>
      <c r="D385" t="s">
        <v>400</v>
      </c>
    </row>
    <row r="386" spans="1:6">
      <c r="A386" t="s">
        <v>1</v>
      </c>
      <c r="B386" s="1">
        <v>0.26100000000000001</v>
      </c>
      <c r="C386" t="s">
        <v>386</v>
      </c>
      <c r="D386" s="1">
        <v>0.73899999999999999</v>
      </c>
      <c r="E386" t="s">
        <v>387</v>
      </c>
      <c r="F386">
        <v>101.878</v>
      </c>
    </row>
    <row r="387" spans="1:6">
      <c r="A387" t="s">
        <v>1496</v>
      </c>
    </row>
    <row r="388" spans="1:6">
      <c r="A388" t="s">
        <v>397</v>
      </c>
      <c r="B388" t="s">
        <v>1688</v>
      </c>
      <c r="C388" t="s">
        <v>394</v>
      </c>
      <c r="D388" t="s">
        <v>400</v>
      </c>
    </row>
    <row r="389" spans="1:6">
      <c r="A389" t="s">
        <v>1</v>
      </c>
      <c r="B389" s="2">
        <v>0.25</v>
      </c>
      <c r="C389" t="s">
        <v>386</v>
      </c>
      <c r="D389" s="2">
        <v>0.75</v>
      </c>
      <c r="E389" t="s">
        <v>387</v>
      </c>
      <c r="F389">
        <v>25.164000000000001</v>
      </c>
    </row>
    <row r="391" spans="1:6">
      <c r="A391" t="s">
        <v>1194</v>
      </c>
    </row>
    <row r="392" spans="1:6">
      <c r="A392" t="s">
        <v>1689</v>
      </c>
    </row>
    <row r="393" spans="1:6">
      <c r="A393" t="s">
        <v>8</v>
      </c>
      <c r="B393" t="s">
        <v>1690</v>
      </c>
      <c r="C393" t="s">
        <v>394</v>
      </c>
      <c r="D393" t="s">
        <v>395</v>
      </c>
    </row>
    <row r="394" spans="1:6">
      <c r="A394" t="s">
        <v>1</v>
      </c>
      <c r="B394" s="1">
        <v>0.34899999999999998</v>
      </c>
      <c r="C394" t="s">
        <v>386</v>
      </c>
      <c r="D394" s="1">
        <v>0.65100000000000002</v>
      </c>
      <c r="E394" t="s">
        <v>387</v>
      </c>
      <c r="F394">
        <v>112.438</v>
      </c>
    </row>
    <row r="395" spans="1:6">
      <c r="A395" t="s">
        <v>56</v>
      </c>
    </row>
    <row r="396" spans="1:6">
      <c r="A396" t="s">
        <v>11</v>
      </c>
    </row>
    <row r="397" spans="1:6">
      <c r="A397" t="s">
        <v>1</v>
      </c>
      <c r="B397" s="1">
        <v>0.34899999999999998</v>
      </c>
      <c r="C397" t="s">
        <v>386</v>
      </c>
      <c r="D397" s="1">
        <v>0.65100000000000002</v>
      </c>
      <c r="E397" t="s">
        <v>387</v>
      </c>
      <c r="F397">
        <v>0.13400000000000001</v>
      </c>
    </row>
    <row r="399" spans="1:6">
      <c r="A399" t="s">
        <v>8</v>
      </c>
      <c r="B399" t="s">
        <v>1691</v>
      </c>
      <c r="C399" t="s">
        <v>394</v>
      </c>
      <c r="D399" t="s">
        <v>400</v>
      </c>
    </row>
    <row r="400" spans="1:6">
      <c r="A400" t="s">
        <v>1</v>
      </c>
      <c r="B400" s="1">
        <v>0.34300000000000003</v>
      </c>
      <c r="C400" t="s">
        <v>386</v>
      </c>
      <c r="D400" s="1">
        <v>0.65700000000000003</v>
      </c>
      <c r="E400" t="s">
        <v>387</v>
      </c>
      <c r="F400">
        <v>100.869</v>
      </c>
    </row>
    <row r="401" spans="1:6">
      <c r="A401" t="s">
        <v>56</v>
      </c>
    </row>
    <row r="402" spans="1:6">
      <c r="A402" t="s">
        <v>11</v>
      </c>
    </row>
    <row r="403" spans="1:6">
      <c r="A403" t="s">
        <v>1</v>
      </c>
      <c r="B403" s="2">
        <v>0.33</v>
      </c>
      <c r="C403" t="s">
        <v>386</v>
      </c>
      <c r="D403" s="2">
        <v>0.67</v>
      </c>
      <c r="E403" t="s">
        <v>387</v>
      </c>
      <c r="F403">
        <v>0.11899999999999999</v>
      </c>
    </row>
    <row r="405" spans="1:6">
      <c r="A405" t="s">
        <v>1689</v>
      </c>
    </row>
    <row r="406" spans="1:6">
      <c r="A406" t="s">
        <v>13</v>
      </c>
      <c r="B406" t="s">
        <v>1692</v>
      </c>
      <c r="C406" t="s">
        <v>394</v>
      </c>
      <c r="D406" t="s">
        <v>395</v>
      </c>
    </row>
    <row r="407" spans="1:6">
      <c r="A407" t="s">
        <v>1</v>
      </c>
      <c r="B407" s="1">
        <v>0.26700000000000002</v>
      </c>
      <c r="C407" t="s">
        <v>386</v>
      </c>
      <c r="D407" s="1">
        <v>0.73299999999999998</v>
      </c>
      <c r="E407" t="s">
        <v>387</v>
      </c>
      <c r="F407">
        <v>684.64</v>
      </c>
    </row>
    <row r="408" spans="1:6">
      <c r="A408" t="s">
        <v>1693</v>
      </c>
    </row>
    <row r="409" spans="1:6">
      <c r="A409" t="s">
        <v>16</v>
      </c>
    </row>
    <row r="410" spans="1:6">
      <c r="A410" t="s">
        <v>1</v>
      </c>
      <c r="B410" s="1">
        <v>0.16800000000000001</v>
      </c>
      <c r="C410" t="s">
        <v>386</v>
      </c>
      <c r="D410" s="1">
        <v>0.83199999999999996</v>
      </c>
      <c r="E410" t="s">
        <v>387</v>
      </c>
      <c r="F410">
        <v>37.216000000000001</v>
      </c>
    </row>
    <row r="412" spans="1:6">
      <c r="A412" t="s">
        <v>13</v>
      </c>
      <c r="B412" t="s">
        <v>1694</v>
      </c>
      <c r="C412" t="s">
        <v>394</v>
      </c>
      <c r="D412" t="s">
        <v>400</v>
      </c>
    </row>
    <row r="413" spans="1:6">
      <c r="A413" t="s">
        <v>1</v>
      </c>
      <c r="B413" s="1">
        <v>0.254</v>
      </c>
      <c r="C413" t="s">
        <v>386</v>
      </c>
      <c r="D413" s="1">
        <v>0.746</v>
      </c>
      <c r="E413" t="s">
        <v>387</v>
      </c>
      <c r="F413">
        <v>602.96900000000005</v>
      </c>
    </row>
    <row r="414" spans="1:6">
      <c r="A414" t="s">
        <v>1695</v>
      </c>
    </row>
    <row r="415" spans="1:6">
      <c r="A415" t="s">
        <v>16</v>
      </c>
    </row>
    <row r="416" spans="1:6">
      <c r="A416" t="s">
        <v>1</v>
      </c>
      <c r="B416" s="1">
        <v>0.161</v>
      </c>
      <c r="C416" t="s">
        <v>386</v>
      </c>
      <c r="D416" s="1">
        <v>0.83899999999999997</v>
      </c>
      <c r="E416" t="s">
        <v>387</v>
      </c>
      <c r="F416">
        <v>34.476999999999997</v>
      </c>
    </row>
    <row r="418" spans="1:6">
      <c r="A418" t="s">
        <v>393</v>
      </c>
      <c r="B418">
        <v>676</v>
      </c>
      <c r="C418" t="s">
        <v>394</v>
      </c>
      <c r="D418" t="s">
        <v>395</v>
      </c>
    </row>
    <row r="419" spans="1:6">
      <c r="A419" t="s">
        <v>1</v>
      </c>
      <c r="B419" s="1">
        <v>0.16600000000000001</v>
      </c>
      <c r="C419" t="s">
        <v>386</v>
      </c>
      <c r="D419" s="1">
        <v>0.83399999999999996</v>
      </c>
      <c r="E419" t="s">
        <v>387</v>
      </c>
      <c r="F419">
        <v>2607.6819999999998</v>
      </c>
    </row>
    <row r="420" spans="1:6">
      <c r="A420" t="s">
        <v>97</v>
      </c>
    </row>
    <row r="421" spans="1:6">
      <c r="A421" t="s">
        <v>397</v>
      </c>
      <c r="B421" t="s">
        <v>1696</v>
      </c>
      <c r="C421" t="s">
        <v>394</v>
      </c>
      <c r="D421" t="s">
        <v>395</v>
      </c>
    </row>
    <row r="422" spans="1:6">
      <c r="A422" t="s">
        <v>1</v>
      </c>
      <c r="B422" s="1">
        <v>0.17399999999999999</v>
      </c>
      <c r="C422" t="s">
        <v>386</v>
      </c>
      <c r="D422" s="1">
        <v>0.82599999999999996</v>
      </c>
      <c r="E422" t="s">
        <v>387</v>
      </c>
      <c r="F422">
        <v>270.83</v>
      </c>
    </row>
    <row r="424" spans="1:6">
      <c r="A424" t="s">
        <v>393</v>
      </c>
      <c r="B424">
        <v>649</v>
      </c>
      <c r="C424" t="s">
        <v>394</v>
      </c>
      <c r="D424" t="s">
        <v>400</v>
      </c>
    </row>
    <row r="425" spans="1:6">
      <c r="A425" t="s">
        <v>1</v>
      </c>
      <c r="B425" s="1">
        <v>0.16400000000000001</v>
      </c>
      <c r="C425" t="s">
        <v>386</v>
      </c>
      <c r="D425" s="1">
        <v>0.83599999999999997</v>
      </c>
      <c r="E425" t="s">
        <v>387</v>
      </c>
      <c r="F425">
        <v>1719.35</v>
      </c>
    </row>
    <row r="426" spans="1:6">
      <c r="A426" t="s">
        <v>1697</v>
      </c>
    </row>
    <row r="427" spans="1:6">
      <c r="A427" t="s">
        <v>397</v>
      </c>
      <c r="B427" t="s">
        <v>1698</v>
      </c>
      <c r="C427" t="s">
        <v>394</v>
      </c>
      <c r="D427" t="s">
        <v>400</v>
      </c>
    </row>
    <row r="428" spans="1:6">
      <c r="A428" t="s">
        <v>1</v>
      </c>
      <c r="B428" s="1">
        <v>0.17699999999999999</v>
      </c>
      <c r="C428" t="s">
        <v>386</v>
      </c>
      <c r="D428" s="1">
        <v>0.82299999999999995</v>
      </c>
      <c r="E428" t="s">
        <v>387</v>
      </c>
      <c r="F428">
        <v>76.275999999999996</v>
      </c>
    </row>
    <row r="430" spans="1:6">
      <c r="A430" t="s">
        <v>1195</v>
      </c>
    </row>
    <row r="431" spans="1:6">
      <c r="A431" t="s">
        <v>1689</v>
      </c>
    </row>
    <row r="432" spans="1:6">
      <c r="A432" t="s">
        <v>8</v>
      </c>
      <c r="B432" t="s">
        <v>1699</v>
      </c>
      <c r="C432" t="s">
        <v>394</v>
      </c>
      <c r="D432" t="s">
        <v>395</v>
      </c>
    </row>
    <row r="433" spans="1:6">
      <c r="A433" t="s">
        <v>1</v>
      </c>
      <c r="B433" s="1">
        <v>0.28399999999999997</v>
      </c>
      <c r="C433" t="s">
        <v>386</v>
      </c>
      <c r="D433" s="1">
        <v>0.71599999999999997</v>
      </c>
      <c r="E433" t="s">
        <v>387</v>
      </c>
      <c r="F433">
        <v>107.16500000000001</v>
      </c>
    </row>
    <row r="434" spans="1:6">
      <c r="A434" t="s">
        <v>56</v>
      </c>
    </row>
    <row r="435" spans="1:6">
      <c r="A435" t="s">
        <v>11</v>
      </c>
    </row>
    <row r="436" spans="1:6">
      <c r="A436" t="s">
        <v>1</v>
      </c>
      <c r="B436" s="2">
        <v>0.27</v>
      </c>
      <c r="C436" t="s">
        <v>386</v>
      </c>
      <c r="D436" s="2">
        <v>0.73</v>
      </c>
      <c r="E436" t="s">
        <v>387</v>
      </c>
      <c r="F436">
        <v>0.86299999999999999</v>
      </c>
    </row>
    <row r="438" spans="1:6">
      <c r="A438" t="s">
        <v>8</v>
      </c>
      <c r="B438" t="s">
        <v>1700</v>
      </c>
      <c r="C438" t="s">
        <v>394</v>
      </c>
      <c r="D438" t="s">
        <v>400</v>
      </c>
    </row>
    <row r="439" spans="1:6">
      <c r="A439" t="s">
        <v>1</v>
      </c>
      <c r="B439" s="1">
        <v>0.29099999999999998</v>
      </c>
      <c r="C439" t="s">
        <v>386</v>
      </c>
      <c r="D439" s="1">
        <v>0.70899999999999996</v>
      </c>
      <c r="E439" t="s">
        <v>387</v>
      </c>
      <c r="F439">
        <v>96.995000000000005</v>
      </c>
    </row>
    <row r="440" spans="1:6">
      <c r="A440" t="s">
        <v>56</v>
      </c>
    </row>
    <row r="441" spans="1:6">
      <c r="A441" t="s">
        <v>11</v>
      </c>
    </row>
    <row r="442" spans="1:6">
      <c r="A442" t="s">
        <v>1</v>
      </c>
      <c r="B442" s="1">
        <v>0.28199999999999997</v>
      </c>
      <c r="C442" t="s">
        <v>386</v>
      </c>
      <c r="D442" s="1">
        <v>0.71799999999999997</v>
      </c>
      <c r="E442" t="s">
        <v>387</v>
      </c>
      <c r="F442">
        <v>0.75900000000000001</v>
      </c>
    </row>
    <row r="444" spans="1:6">
      <c r="A444" t="s">
        <v>1689</v>
      </c>
    </row>
    <row r="445" spans="1:6">
      <c r="A445" t="s">
        <v>13</v>
      </c>
      <c r="B445" t="s">
        <v>1701</v>
      </c>
      <c r="C445" t="s">
        <v>394</v>
      </c>
      <c r="D445" t="s">
        <v>395</v>
      </c>
    </row>
    <row r="446" spans="1:6">
      <c r="A446" t="s">
        <v>1</v>
      </c>
      <c r="B446" s="1">
        <v>0.17100000000000001</v>
      </c>
      <c r="C446" t="s">
        <v>386</v>
      </c>
      <c r="D446" s="1">
        <v>0.82899999999999996</v>
      </c>
      <c r="E446" t="s">
        <v>387</v>
      </c>
      <c r="F446">
        <v>683.70500000000004</v>
      </c>
    </row>
    <row r="447" spans="1:6">
      <c r="A447" t="s">
        <v>1567</v>
      </c>
    </row>
    <row r="448" spans="1:6">
      <c r="A448" t="s">
        <v>16</v>
      </c>
    </row>
    <row r="449" spans="1:6">
      <c r="A449" t="s">
        <v>1</v>
      </c>
      <c r="B449" s="1">
        <v>0.107</v>
      </c>
      <c r="C449" t="s">
        <v>386</v>
      </c>
      <c r="D449" s="1">
        <v>0.89300000000000002</v>
      </c>
      <c r="E449" t="s">
        <v>387</v>
      </c>
      <c r="F449">
        <v>56.494999999999997</v>
      </c>
    </row>
    <row r="451" spans="1:6">
      <c r="A451" t="s">
        <v>13</v>
      </c>
      <c r="B451" t="s">
        <v>1694</v>
      </c>
      <c r="C451" t="s">
        <v>394</v>
      </c>
      <c r="D451" t="s">
        <v>400</v>
      </c>
    </row>
    <row r="452" spans="1:6">
      <c r="A452" t="s">
        <v>1</v>
      </c>
      <c r="B452" s="1">
        <v>0.158</v>
      </c>
      <c r="C452" t="s">
        <v>386</v>
      </c>
      <c r="D452" s="1">
        <v>0.84199999999999997</v>
      </c>
      <c r="E452" t="s">
        <v>387</v>
      </c>
      <c r="F452">
        <v>618.64599999999996</v>
      </c>
    </row>
    <row r="453" spans="1:6">
      <c r="A453" t="s">
        <v>1702</v>
      </c>
    </row>
    <row r="454" spans="1:6">
      <c r="A454" t="s">
        <v>16</v>
      </c>
    </row>
    <row r="455" spans="1:6">
      <c r="A455" t="s">
        <v>1</v>
      </c>
      <c r="B455" s="1">
        <v>0.10100000000000001</v>
      </c>
      <c r="C455" t="s">
        <v>386</v>
      </c>
      <c r="D455" s="1">
        <v>0.89900000000000002</v>
      </c>
      <c r="E455" t="s">
        <v>387</v>
      </c>
      <c r="F455">
        <v>43.716000000000001</v>
      </c>
    </row>
    <row r="457" spans="1:6">
      <c r="A457" t="s">
        <v>393</v>
      </c>
      <c r="B457">
        <v>631</v>
      </c>
      <c r="C457" t="s">
        <v>394</v>
      </c>
      <c r="D457" t="s">
        <v>395</v>
      </c>
    </row>
    <row r="458" spans="1:6">
      <c r="A458" t="s">
        <v>1</v>
      </c>
      <c r="B458" s="1">
        <v>0.106</v>
      </c>
      <c r="C458" t="s">
        <v>386</v>
      </c>
      <c r="D458" s="1">
        <v>0.89400000000000002</v>
      </c>
      <c r="E458" t="s">
        <v>387</v>
      </c>
      <c r="F458">
        <v>2308.2249999999999</v>
      </c>
    </row>
    <row r="459" spans="1:6">
      <c r="A459" t="s">
        <v>1703</v>
      </c>
    </row>
    <row r="460" spans="1:6">
      <c r="A460" t="s">
        <v>397</v>
      </c>
      <c r="B460" t="s">
        <v>1704</v>
      </c>
      <c r="C460" t="s">
        <v>394</v>
      </c>
      <c r="D460" t="s">
        <v>395</v>
      </c>
    </row>
    <row r="461" spans="1:6">
      <c r="A461" t="s">
        <v>1</v>
      </c>
      <c r="B461" s="1">
        <v>0.122</v>
      </c>
      <c r="C461" t="s">
        <v>386</v>
      </c>
      <c r="D461" s="1">
        <v>0.878</v>
      </c>
      <c r="E461" t="s">
        <v>387</v>
      </c>
      <c r="F461">
        <v>724.822</v>
      </c>
    </row>
    <row r="463" spans="1:6">
      <c r="A463" t="s">
        <v>393</v>
      </c>
      <c r="B463">
        <v>750</v>
      </c>
      <c r="C463" t="s">
        <v>394</v>
      </c>
      <c r="D463" t="s">
        <v>400</v>
      </c>
    </row>
    <row r="464" spans="1:6">
      <c r="A464" t="s">
        <v>1</v>
      </c>
      <c r="B464" s="1">
        <v>0.107</v>
      </c>
      <c r="C464" t="s">
        <v>386</v>
      </c>
      <c r="D464" s="1">
        <v>0.89300000000000002</v>
      </c>
      <c r="E464" t="s">
        <v>387</v>
      </c>
      <c r="F464">
        <v>1584.998</v>
      </c>
    </row>
    <row r="465" spans="1:6">
      <c r="A465" t="s">
        <v>1705</v>
      </c>
    </row>
    <row r="466" spans="1:6">
      <c r="A466" t="s">
        <v>397</v>
      </c>
      <c r="B466" t="s">
        <v>1706</v>
      </c>
      <c r="C466" t="s">
        <v>394</v>
      </c>
      <c r="D466" t="s">
        <v>400</v>
      </c>
    </row>
    <row r="467" spans="1:6">
      <c r="A467" t="s">
        <v>1</v>
      </c>
      <c r="B467" s="1">
        <v>0.11799999999999999</v>
      </c>
      <c r="C467" t="s">
        <v>386</v>
      </c>
      <c r="D467" s="1">
        <v>0.88200000000000001</v>
      </c>
      <c r="E467" t="s">
        <v>387</v>
      </c>
      <c r="F467">
        <v>301.49700000000001</v>
      </c>
    </row>
    <row r="469" spans="1:6">
      <c r="A469" t="s">
        <v>1707</v>
      </c>
    </row>
    <row r="470" spans="1:6">
      <c r="A470" t="s">
        <v>114</v>
      </c>
    </row>
    <row r="471" spans="1:6">
      <c r="A471" t="s">
        <v>8</v>
      </c>
      <c r="B471" t="s">
        <v>1708</v>
      </c>
      <c r="C471" t="s">
        <v>394</v>
      </c>
      <c r="D471" t="s">
        <v>395</v>
      </c>
    </row>
    <row r="472" spans="1:6">
      <c r="A472" t="s">
        <v>1</v>
      </c>
      <c r="B472" s="1">
        <v>6.3E-2</v>
      </c>
      <c r="C472" t="s">
        <v>386</v>
      </c>
      <c r="D472" s="1">
        <v>0.93700000000000006</v>
      </c>
      <c r="E472" t="s">
        <v>387</v>
      </c>
      <c r="F472">
        <v>13.53</v>
      </c>
    </row>
    <row r="473" spans="1:6">
      <c r="A473" t="s">
        <v>56</v>
      </c>
    </row>
    <row r="474" spans="1:6">
      <c r="A474" t="s">
        <v>11</v>
      </c>
    </row>
    <row r="475" spans="1:6">
      <c r="A475" t="s">
        <v>1</v>
      </c>
      <c r="B475" s="2">
        <v>7.0000000000000007E-2</v>
      </c>
      <c r="C475" t="s">
        <v>386</v>
      </c>
      <c r="D475" s="2">
        <v>0.93</v>
      </c>
      <c r="E475" t="s">
        <v>387</v>
      </c>
      <c r="F475">
        <v>0.61399999999999999</v>
      </c>
    </row>
    <row r="477" spans="1:6">
      <c r="A477" t="s">
        <v>8</v>
      </c>
      <c r="B477" t="s">
        <v>1709</v>
      </c>
      <c r="C477" t="s">
        <v>394</v>
      </c>
      <c r="D477" t="s">
        <v>400</v>
      </c>
    </row>
    <row r="478" spans="1:6">
      <c r="A478" t="s">
        <v>1</v>
      </c>
      <c r="B478" s="1">
        <v>5.8000000000000003E-2</v>
      </c>
      <c r="C478" t="s">
        <v>386</v>
      </c>
      <c r="D478" s="1">
        <v>0.94199999999999995</v>
      </c>
      <c r="E478" t="s">
        <v>387</v>
      </c>
      <c r="F478">
        <v>12.169</v>
      </c>
    </row>
    <row r="479" spans="1:6">
      <c r="A479" t="s">
        <v>56</v>
      </c>
    </row>
    <row r="480" spans="1:6">
      <c r="A480" t="s">
        <v>11</v>
      </c>
    </row>
    <row r="481" spans="1:6">
      <c r="A481" t="s">
        <v>1</v>
      </c>
      <c r="B481" s="1">
        <v>6.3E-2</v>
      </c>
      <c r="C481" t="s">
        <v>386</v>
      </c>
      <c r="D481" s="1">
        <v>0.93700000000000006</v>
      </c>
      <c r="E481" t="s">
        <v>387</v>
      </c>
      <c r="F481">
        <v>0.71799999999999997</v>
      </c>
    </row>
    <row r="483" spans="1:6">
      <c r="A483" t="s">
        <v>114</v>
      </c>
    </row>
    <row r="484" spans="1:6">
      <c r="A484" t="s">
        <v>13</v>
      </c>
      <c r="B484" t="s">
        <v>1710</v>
      </c>
      <c r="C484" t="s">
        <v>394</v>
      </c>
      <c r="D484" t="s">
        <v>395</v>
      </c>
    </row>
    <row r="485" spans="1:6">
      <c r="A485" t="s">
        <v>1</v>
      </c>
      <c r="B485" s="1">
        <v>4.2000000000000003E-2</v>
      </c>
      <c r="C485" t="s">
        <v>386</v>
      </c>
      <c r="D485" s="1">
        <v>0.95799999999999996</v>
      </c>
      <c r="E485" t="s">
        <v>387</v>
      </c>
      <c r="F485">
        <v>183.27600000000001</v>
      </c>
    </row>
    <row r="486" spans="1:6">
      <c r="A486" t="s">
        <v>1711</v>
      </c>
    </row>
    <row r="487" spans="1:6">
      <c r="A487" t="s">
        <v>16</v>
      </c>
    </row>
    <row r="488" spans="1:6">
      <c r="A488" t="s">
        <v>1</v>
      </c>
      <c r="B488" s="1">
        <v>2.1999999999999999E-2</v>
      </c>
      <c r="C488" t="s">
        <v>386</v>
      </c>
      <c r="D488" s="1">
        <v>0.97799999999999998</v>
      </c>
      <c r="E488" t="s">
        <v>387</v>
      </c>
      <c r="F488">
        <v>346.58600000000001</v>
      </c>
    </row>
    <row r="490" spans="1:6">
      <c r="A490" t="s">
        <v>13</v>
      </c>
      <c r="B490" t="s">
        <v>1712</v>
      </c>
      <c r="C490" t="s">
        <v>394</v>
      </c>
      <c r="D490" t="s">
        <v>400</v>
      </c>
    </row>
    <row r="491" spans="1:6">
      <c r="A491" t="s">
        <v>1</v>
      </c>
      <c r="B491" s="1">
        <v>3.6999999999999998E-2</v>
      </c>
      <c r="C491" t="s">
        <v>386</v>
      </c>
      <c r="D491" s="1">
        <v>0.96299999999999997</v>
      </c>
      <c r="E491" t="s">
        <v>387</v>
      </c>
      <c r="F491">
        <v>181.988</v>
      </c>
    </row>
    <row r="492" spans="1:6">
      <c r="A492" t="s">
        <v>1713</v>
      </c>
    </row>
    <row r="493" spans="1:6">
      <c r="A493" t="s">
        <v>16</v>
      </c>
    </row>
    <row r="494" spans="1:6">
      <c r="A494" t="s">
        <v>1</v>
      </c>
      <c r="B494" s="1">
        <v>2.1000000000000001E-2</v>
      </c>
      <c r="C494" t="s">
        <v>386</v>
      </c>
      <c r="D494" s="1">
        <v>0.97899999999999998</v>
      </c>
      <c r="E494" t="s">
        <v>387</v>
      </c>
      <c r="F494">
        <v>364.21699999999998</v>
      </c>
    </row>
    <row r="496" spans="1:6">
      <c r="A496" t="s">
        <v>393</v>
      </c>
      <c r="B496">
        <v>306</v>
      </c>
      <c r="C496" t="s">
        <v>394</v>
      </c>
      <c r="D496" t="s">
        <v>395</v>
      </c>
    </row>
    <row r="497" spans="1:6">
      <c r="A497" t="s">
        <v>1</v>
      </c>
      <c r="B497" s="1">
        <v>6.6000000000000003E-2</v>
      </c>
      <c r="C497" t="s">
        <v>386</v>
      </c>
      <c r="D497" s="1">
        <v>0.93400000000000005</v>
      </c>
      <c r="E497" t="s">
        <v>387</v>
      </c>
      <c r="F497">
        <v>2773.3159999999998</v>
      </c>
    </row>
    <row r="498" spans="1:6">
      <c r="A498" t="s">
        <v>1768</v>
      </c>
    </row>
    <row r="499" spans="1:6">
      <c r="A499" t="s">
        <v>397</v>
      </c>
      <c r="B499" t="s">
        <v>1769</v>
      </c>
      <c r="C499" t="s">
        <v>394</v>
      </c>
      <c r="D499" t="s">
        <v>395</v>
      </c>
    </row>
    <row r="500" spans="1:6">
      <c r="A500" t="s">
        <v>1</v>
      </c>
      <c r="B500" s="1">
        <v>9.2999999999999999E-2</v>
      </c>
      <c r="C500" t="s">
        <v>386</v>
      </c>
      <c r="D500" s="1">
        <v>0.90700000000000003</v>
      </c>
      <c r="E500" t="s">
        <v>387</v>
      </c>
      <c r="F500">
        <v>13533.5</v>
      </c>
    </row>
    <row r="502" spans="1:6">
      <c r="A502" t="s">
        <v>393</v>
      </c>
      <c r="B502">
        <v>255</v>
      </c>
      <c r="C502" t="s">
        <v>394</v>
      </c>
      <c r="D502" t="s">
        <v>400</v>
      </c>
    </row>
    <row r="503" spans="1:6">
      <c r="A503" t="s">
        <v>1</v>
      </c>
      <c r="B503" s="1">
        <v>8.8999999999999996E-2</v>
      </c>
      <c r="C503" t="s">
        <v>386</v>
      </c>
      <c r="D503" s="1">
        <v>0.91100000000000003</v>
      </c>
      <c r="E503" t="s">
        <v>387</v>
      </c>
      <c r="F503">
        <v>2589.1999999999998</v>
      </c>
    </row>
    <row r="504" spans="1:6">
      <c r="A504" t="s">
        <v>1770</v>
      </c>
    </row>
    <row r="505" spans="1:6">
      <c r="A505" t="s">
        <v>397</v>
      </c>
      <c r="B505" t="s">
        <v>1771</v>
      </c>
      <c r="C505" t="s">
        <v>394</v>
      </c>
      <c r="D505" t="s">
        <v>400</v>
      </c>
    </row>
    <row r="506" spans="1:6">
      <c r="A506" t="s">
        <v>1</v>
      </c>
      <c r="B506" s="1">
        <v>0.115</v>
      </c>
      <c r="C506" t="s">
        <v>386</v>
      </c>
      <c r="D506" s="1">
        <v>0.88500000000000001</v>
      </c>
      <c r="E506" t="s">
        <v>387</v>
      </c>
      <c r="F506">
        <v>15863.686</v>
      </c>
    </row>
    <row r="508" spans="1:6">
      <c r="A508" t="s">
        <v>1772</v>
      </c>
    </row>
    <row r="509" spans="1:6">
      <c r="A509" t="s">
        <v>1773</v>
      </c>
    </row>
    <row r="510" spans="1:6">
      <c r="A510" t="s">
        <v>8</v>
      </c>
      <c r="B510" t="s">
        <v>1774</v>
      </c>
      <c r="C510" t="s">
        <v>394</v>
      </c>
      <c r="D510" t="s">
        <v>395</v>
      </c>
    </row>
    <row r="511" spans="1:6">
      <c r="A511" t="s">
        <v>1</v>
      </c>
      <c r="B511" s="1">
        <v>2E-3</v>
      </c>
      <c r="C511" t="s">
        <v>386</v>
      </c>
      <c r="D511" s="1">
        <v>0.998</v>
      </c>
      <c r="E511" t="s">
        <v>387</v>
      </c>
      <c r="F511">
        <v>141.54</v>
      </c>
    </row>
    <row r="512" spans="1:6">
      <c r="A512" t="s">
        <v>44</v>
      </c>
    </row>
    <row r="513" spans="1:6">
      <c r="A513" t="s">
        <v>11</v>
      </c>
    </row>
    <row r="514" spans="1:6">
      <c r="A514" t="s">
        <v>1</v>
      </c>
      <c r="B514" s="1">
        <v>2E-3</v>
      </c>
      <c r="C514" t="s">
        <v>386</v>
      </c>
      <c r="D514" s="1">
        <v>0.998</v>
      </c>
      <c r="E514" t="s">
        <v>387</v>
      </c>
      <c r="F514">
        <v>2.0710000000000002</v>
      </c>
    </row>
    <row r="516" spans="1:6">
      <c r="A516" t="s">
        <v>8</v>
      </c>
      <c r="B516" t="s">
        <v>1775</v>
      </c>
      <c r="C516" t="s">
        <v>394</v>
      </c>
      <c r="D516" t="s">
        <v>400</v>
      </c>
    </row>
    <row r="517" spans="1:6">
      <c r="A517" t="s">
        <v>1</v>
      </c>
      <c r="B517" s="1">
        <v>3.0000000000000001E-3</v>
      </c>
      <c r="C517" t="s">
        <v>386</v>
      </c>
      <c r="D517" s="1">
        <v>0.997</v>
      </c>
      <c r="E517" t="s">
        <v>387</v>
      </c>
      <c r="F517">
        <v>130.077</v>
      </c>
    </row>
    <row r="518" spans="1:6">
      <c r="A518" t="s">
        <v>56</v>
      </c>
    </row>
    <row r="519" spans="1:6">
      <c r="A519" t="s">
        <v>11</v>
      </c>
    </row>
    <row r="520" spans="1:6">
      <c r="A520" t="s">
        <v>1</v>
      </c>
      <c r="B520" s="2">
        <v>0</v>
      </c>
      <c r="C520" t="s">
        <v>386</v>
      </c>
      <c r="D520" s="2">
        <v>1</v>
      </c>
      <c r="E520" t="s">
        <v>387</v>
      </c>
      <c r="F520">
        <v>1.766</v>
      </c>
    </row>
    <row r="522" spans="1:6">
      <c r="A522" t="s">
        <v>1773</v>
      </c>
    </row>
    <row r="523" spans="1:6">
      <c r="A523" t="s">
        <v>13</v>
      </c>
      <c r="B523" t="s">
        <v>1552</v>
      </c>
      <c r="C523" t="s">
        <v>394</v>
      </c>
      <c r="D523" t="s">
        <v>395</v>
      </c>
    </row>
    <row r="524" spans="1:6">
      <c r="A524" t="s">
        <v>1</v>
      </c>
      <c r="B524" s="1">
        <v>2E-3</v>
      </c>
      <c r="C524" t="s">
        <v>386</v>
      </c>
      <c r="D524" s="1">
        <v>0.998</v>
      </c>
      <c r="E524" t="s">
        <v>387</v>
      </c>
      <c r="F524">
        <v>1178.9290000000001</v>
      </c>
    </row>
    <row r="525" spans="1:6">
      <c r="A525" t="s">
        <v>1776</v>
      </c>
    </row>
    <row r="526" spans="1:6">
      <c r="A526" t="s">
        <v>16</v>
      </c>
    </row>
    <row r="527" spans="1:6">
      <c r="A527" t="s">
        <v>1</v>
      </c>
      <c r="B527" s="1">
        <v>2E-3</v>
      </c>
      <c r="C527" t="s">
        <v>386</v>
      </c>
      <c r="D527" s="1">
        <v>0.998</v>
      </c>
      <c r="E527" t="s">
        <v>387</v>
      </c>
      <c r="F527">
        <v>256.34199999999998</v>
      </c>
    </row>
    <row r="529" spans="1:6">
      <c r="A529" t="s">
        <v>13</v>
      </c>
      <c r="B529" t="s">
        <v>1777</v>
      </c>
      <c r="C529" t="s">
        <v>394</v>
      </c>
      <c r="D529" t="s">
        <v>400</v>
      </c>
    </row>
    <row r="530" spans="1:6">
      <c r="A530" t="s">
        <v>1</v>
      </c>
      <c r="B530" s="1">
        <v>7.0000000000000001E-3</v>
      </c>
      <c r="C530" t="s">
        <v>386</v>
      </c>
      <c r="D530" s="1">
        <v>0.99299999999999999</v>
      </c>
      <c r="E530" t="s">
        <v>387</v>
      </c>
      <c r="F530">
        <v>1101.021</v>
      </c>
    </row>
    <row r="531" spans="1:6">
      <c r="A531" t="s">
        <v>1778</v>
      </c>
    </row>
    <row r="532" spans="1:6">
      <c r="A532" t="s">
        <v>16</v>
      </c>
    </row>
    <row r="533" spans="1:6">
      <c r="A533" t="s">
        <v>1</v>
      </c>
      <c r="B533" s="2">
        <v>0</v>
      </c>
      <c r="C533" t="s">
        <v>386</v>
      </c>
      <c r="D533" s="2">
        <v>1</v>
      </c>
      <c r="E533" t="s">
        <v>387</v>
      </c>
      <c r="F533">
        <v>253.48500000000001</v>
      </c>
    </row>
    <row r="535" spans="1:6">
      <c r="A535" t="s">
        <v>393</v>
      </c>
      <c r="B535">
        <v>129</v>
      </c>
      <c r="C535" t="s">
        <v>394</v>
      </c>
      <c r="D535" t="s">
        <v>395</v>
      </c>
    </row>
    <row r="536" spans="1:6">
      <c r="A536" t="s">
        <v>1</v>
      </c>
      <c r="B536" s="2">
        <v>0</v>
      </c>
      <c r="C536" t="s">
        <v>386</v>
      </c>
      <c r="D536" s="2">
        <v>1</v>
      </c>
      <c r="E536" t="s">
        <v>387</v>
      </c>
      <c r="F536">
        <v>203146.728</v>
      </c>
    </row>
    <row r="537" spans="1:6">
      <c r="A537" t="s">
        <v>1768</v>
      </c>
    </row>
    <row r="538" spans="1:6">
      <c r="A538" t="s">
        <v>397</v>
      </c>
    </row>
    <row r="539" spans="1:6">
      <c r="A539" t="s">
        <v>1</v>
      </c>
    </row>
    <row r="541" spans="1:6">
      <c r="A541" t="s">
        <v>393</v>
      </c>
    </row>
    <row r="542" spans="1:6">
      <c r="A542" t="s">
        <v>1</v>
      </c>
    </row>
    <row r="543" spans="1:6">
      <c r="A543" t="s">
        <v>1770</v>
      </c>
    </row>
    <row r="544" spans="1:6">
      <c r="A544" t="s">
        <v>397</v>
      </c>
    </row>
    <row r="545" spans="1:6">
      <c r="A545" t="s">
        <v>1</v>
      </c>
    </row>
    <row r="547" spans="1:6">
      <c r="A547" t="s">
        <v>1196</v>
      </c>
    </row>
    <row r="548" spans="1:6">
      <c r="A548" t="s">
        <v>1779</v>
      </c>
    </row>
    <row r="549" spans="1:6">
      <c r="A549" t="s">
        <v>8</v>
      </c>
      <c r="B549" t="s">
        <v>1780</v>
      </c>
      <c r="C549" t="s">
        <v>394</v>
      </c>
      <c r="D549" t="s">
        <v>395</v>
      </c>
    </row>
    <row r="550" spans="1:6">
      <c r="A550" t="s">
        <v>1</v>
      </c>
      <c r="B550" s="1">
        <v>0.159</v>
      </c>
      <c r="C550" t="s">
        <v>386</v>
      </c>
      <c r="D550" s="1">
        <v>0.84099999999999997</v>
      </c>
      <c r="E550" t="s">
        <v>387</v>
      </c>
      <c r="F550">
        <v>2.8690000000000002</v>
      </c>
    </row>
    <row r="551" spans="1:6">
      <c r="A551" t="s">
        <v>56</v>
      </c>
    </row>
    <row r="552" spans="1:6">
      <c r="A552" t="s">
        <v>11</v>
      </c>
    </row>
    <row r="553" spans="1:6">
      <c r="A553" t="s">
        <v>1</v>
      </c>
      <c r="B553" s="1">
        <v>0.32800000000000001</v>
      </c>
      <c r="C553" t="s">
        <v>386</v>
      </c>
      <c r="D553" s="1">
        <v>0.67200000000000004</v>
      </c>
      <c r="E553" t="s">
        <v>387</v>
      </c>
      <c r="F553">
        <v>2.1000000000000001E-2</v>
      </c>
    </row>
    <row r="555" spans="1:6">
      <c r="A555" t="s">
        <v>8</v>
      </c>
      <c r="B555" t="s">
        <v>1780</v>
      </c>
      <c r="C555" t="s">
        <v>394</v>
      </c>
      <c r="D555" t="s">
        <v>400</v>
      </c>
    </row>
    <row r="556" spans="1:6">
      <c r="A556" t="s">
        <v>1</v>
      </c>
      <c r="B556" s="1">
        <v>0.14499999999999999</v>
      </c>
      <c r="C556" t="s">
        <v>386</v>
      </c>
      <c r="D556" s="1">
        <v>0.85499999999999998</v>
      </c>
      <c r="E556" t="s">
        <v>387</v>
      </c>
      <c r="F556">
        <v>0.42199999999999999</v>
      </c>
    </row>
    <row r="557" spans="1:6">
      <c r="A557" t="s">
        <v>56</v>
      </c>
    </row>
    <row r="558" spans="1:6">
      <c r="A558" t="s">
        <v>11</v>
      </c>
    </row>
    <row r="559" spans="1:6">
      <c r="A559" t="s">
        <v>1</v>
      </c>
      <c r="B559" s="2">
        <v>0.28999999999999998</v>
      </c>
      <c r="C559" t="s">
        <v>386</v>
      </c>
      <c r="D559" s="2">
        <v>0.71</v>
      </c>
      <c r="E559" t="s">
        <v>387</v>
      </c>
      <c r="F559">
        <v>1.2999999999999999E-2</v>
      </c>
    </row>
    <row r="561" spans="1:6">
      <c r="A561" t="s">
        <v>1779</v>
      </c>
    </row>
    <row r="562" spans="1:6">
      <c r="A562" t="s">
        <v>13</v>
      </c>
      <c r="B562" t="s">
        <v>1781</v>
      </c>
      <c r="C562" t="s">
        <v>394</v>
      </c>
      <c r="D562" t="s">
        <v>395</v>
      </c>
    </row>
    <row r="563" spans="1:6">
      <c r="A563" t="s">
        <v>1</v>
      </c>
      <c r="B563" s="1">
        <v>0.188</v>
      </c>
      <c r="C563" t="s">
        <v>386</v>
      </c>
      <c r="D563" s="1">
        <v>0.81200000000000006</v>
      </c>
      <c r="E563" t="s">
        <v>387</v>
      </c>
      <c r="F563">
        <v>4.9770000000000003</v>
      </c>
    </row>
    <row r="564" spans="1:6">
      <c r="A564" t="s">
        <v>541</v>
      </c>
    </row>
    <row r="565" spans="1:6">
      <c r="A565" t="s">
        <v>16</v>
      </c>
    </row>
    <row r="566" spans="1:6">
      <c r="A566" t="s">
        <v>1</v>
      </c>
      <c r="B566" s="1">
        <v>0.29799999999999999</v>
      </c>
      <c r="C566" t="s">
        <v>386</v>
      </c>
      <c r="D566" s="1">
        <v>0.70199999999999996</v>
      </c>
      <c r="E566" t="s">
        <v>387</v>
      </c>
      <c r="F566">
        <v>0.65900000000000003</v>
      </c>
    </row>
    <row r="568" spans="1:6">
      <c r="A568" t="s">
        <v>13</v>
      </c>
      <c r="B568" t="s">
        <v>1436</v>
      </c>
      <c r="C568" t="s">
        <v>394</v>
      </c>
      <c r="D568" t="s">
        <v>400</v>
      </c>
    </row>
    <row r="569" spans="1:6">
      <c r="A569" t="s">
        <v>1</v>
      </c>
      <c r="B569" s="1">
        <v>0.17399999999999999</v>
      </c>
      <c r="C569" t="s">
        <v>386</v>
      </c>
      <c r="D569" s="1">
        <v>0.82599999999999996</v>
      </c>
      <c r="E569" t="s">
        <v>387</v>
      </c>
      <c r="F569">
        <v>1.9019999999999999</v>
      </c>
    </row>
    <row r="570" spans="1:6">
      <c r="A570" t="s">
        <v>1782</v>
      </c>
    </row>
    <row r="571" spans="1:6">
      <c r="A571" t="s">
        <v>16</v>
      </c>
    </row>
    <row r="572" spans="1:6">
      <c r="A572" t="s">
        <v>1</v>
      </c>
      <c r="B572" s="1">
        <v>0.28199999999999997</v>
      </c>
      <c r="C572" t="s">
        <v>386</v>
      </c>
      <c r="D572" s="1">
        <v>0.71799999999999997</v>
      </c>
      <c r="E572" t="s">
        <v>387</v>
      </c>
      <c r="F572">
        <v>0.17899999999999999</v>
      </c>
    </row>
    <row r="574" spans="1:6">
      <c r="A574" t="s">
        <v>393</v>
      </c>
      <c r="B574">
        <v>363</v>
      </c>
      <c r="C574" t="s">
        <v>394</v>
      </c>
      <c r="D574" t="s">
        <v>395</v>
      </c>
    </row>
    <row r="575" spans="1:6">
      <c r="A575" t="s">
        <v>1</v>
      </c>
      <c r="B575" s="1">
        <v>0.217</v>
      </c>
      <c r="C575" t="s">
        <v>386</v>
      </c>
      <c r="D575" s="1">
        <v>0.78300000000000003</v>
      </c>
      <c r="E575" t="s">
        <v>387</v>
      </c>
      <c r="F575">
        <v>1.601</v>
      </c>
    </row>
    <row r="576" spans="1:6">
      <c r="A576" t="s">
        <v>564</v>
      </c>
    </row>
    <row r="577" spans="1:6">
      <c r="A577" t="s">
        <v>397</v>
      </c>
      <c r="B577" t="s">
        <v>1783</v>
      </c>
      <c r="C577" t="s">
        <v>394</v>
      </c>
      <c r="D577" t="s">
        <v>395</v>
      </c>
    </row>
    <row r="578" spans="1:6">
      <c r="A578" t="s">
        <v>1</v>
      </c>
      <c r="B578" s="1">
        <v>0.313</v>
      </c>
      <c r="C578" t="s">
        <v>386</v>
      </c>
      <c r="D578" s="1">
        <v>0.68700000000000006</v>
      </c>
      <c r="E578" t="s">
        <v>387</v>
      </c>
      <c r="F578">
        <v>0.36399999999999999</v>
      </c>
    </row>
    <row r="580" spans="1:6">
      <c r="A580" t="s">
        <v>393</v>
      </c>
      <c r="B580">
        <v>54</v>
      </c>
      <c r="C580" t="s">
        <v>394</v>
      </c>
      <c r="D580" t="s">
        <v>400</v>
      </c>
    </row>
    <row r="581" spans="1:6">
      <c r="A581" t="s">
        <v>1</v>
      </c>
      <c r="B581" s="1">
        <v>0.20300000000000001</v>
      </c>
      <c r="C581" t="s">
        <v>386</v>
      </c>
      <c r="D581" s="1">
        <v>0.79700000000000004</v>
      </c>
      <c r="E581" t="s">
        <v>387</v>
      </c>
      <c r="F581">
        <v>0.86199999999999999</v>
      </c>
    </row>
    <row r="582" spans="1:6">
      <c r="A582" t="s">
        <v>123</v>
      </c>
    </row>
    <row r="583" spans="1:6">
      <c r="A583" t="s">
        <v>397</v>
      </c>
      <c r="B583" t="s">
        <v>1784</v>
      </c>
      <c r="C583" t="s">
        <v>394</v>
      </c>
      <c r="D583" t="s">
        <v>400</v>
      </c>
    </row>
    <row r="584" spans="1:6">
      <c r="A584" t="s">
        <v>1</v>
      </c>
      <c r="B584" s="1">
        <v>0.36599999999999999</v>
      </c>
      <c r="C584" t="s">
        <v>386</v>
      </c>
      <c r="D584" s="1">
        <v>0.63400000000000001</v>
      </c>
      <c r="E584" t="s">
        <v>387</v>
      </c>
      <c r="F584">
        <v>5.3999999999999999E-2</v>
      </c>
    </row>
    <row r="586" spans="1:6">
      <c r="A586" t="s">
        <v>1197</v>
      </c>
    </row>
    <row r="587" spans="1:6">
      <c r="A587" t="s">
        <v>1785</v>
      </c>
    </row>
    <row r="588" spans="1:6">
      <c r="A588" t="s">
        <v>8</v>
      </c>
      <c r="B588" t="s">
        <v>1786</v>
      </c>
      <c r="C588" t="s">
        <v>394</v>
      </c>
      <c r="D588" t="s">
        <v>395</v>
      </c>
    </row>
    <row r="589" spans="1:6">
      <c r="A589" t="s">
        <v>1</v>
      </c>
      <c r="B589" s="2">
        <v>0</v>
      </c>
      <c r="C589" t="s">
        <v>386</v>
      </c>
      <c r="D589" s="2">
        <v>1</v>
      </c>
      <c r="E589" t="s">
        <v>387</v>
      </c>
      <c r="F589">
        <v>0.26600000000000001</v>
      </c>
    </row>
    <row r="590" spans="1:6">
      <c r="A590" t="s">
        <v>56</v>
      </c>
    </row>
    <row r="591" spans="1:6">
      <c r="A591" t="s">
        <v>11</v>
      </c>
    </row>
    <row r="592" spans="1:6">
      <c r="A592" t="s">
        <v>1</v>
      </c>
      <c r="B592" s="1">
        <v>0.183</v>
      </c>
      <c r="C592" t="s">
        <v>386</v>
      </c>
      <c r="D592" s="1">
        <v>0.81699999999999995</v>
      </c>
      <c r="E592" t="s">
        <v>387</v>
      </c>
      <c r="F592">
        <v>2.1999999999999999E-2</v>
      </c>
    </row>
    <row r="594" spans="1:6">
      <c r="A594" t="s">
        <v>8</v>
      </c>
      <c r="B594" t="s">
        <v>1787</v>
      </c>
      <c r="C594" t="s">
        <v>394</v>
      </c>
      <c r="D594" t="s">
        <v>400</v>
      </c>
    </row>
    <row r="595" spans="1:6">
      <c r="A595" t="s">
        <v>1</v>
      </c>
      <c r="B595" s="1">
        <v>5.6000000000000001E-2</v>
      </c>
      <c r="C595" t="s">
        <v>386</v>
      </c>
      <c r="D595" s="1">
        <v>0.94399999999999995</v>
      </c>
      <c r="E595" t="s">
        <v>387</v>
      </c>
      <c r="F595">
        <v>0.29599999999999999</v>
      </c>
    </row>
    <row r="596" spans="1:6">
      <c r="A596" t="s">
        <v>44</v>
      </c>
    </row>
    <row r="597" spans="1:6">
      <c r="A597" t="s">
        <v>11</v>
      </c>
    </row>
    <row r="598" spans="1:6">
      <c r="A598" t="s">
        <v>1</v>
      </c>
      <c r="B598" s="1">
        <v>0.22900000000000001</v>
      </c>
      <c r="C598" t="s">
        <v>386</v>
      </c>
      <c r="D598" s="1">
        <v>0.77100000000000002</v>
      </c>
      <c r="E598" t="s">
        <v>387</v>
      </c>
      <c r="F598">
        <v>2.5000000000000001E-2</v>
      </c>
    </row>
    <row r="600" spans="1:6">
      <c r="A600" t="s">
        <v>1785</v>
      </c>
    </row>
    <row r="601" spans="1:6">
      <c r="A601" t="s">
        <v>13</v>
      </c>
      <c r="B601" t="s">
        <v>14</v>
      </c>
      <c r="C601" t="s">
        <v>394</v>
      </c>
      <c r="D601" t="s">
        <v>395</v>
      </c>
    </row>
    <row r="602" spans="1:6">
      <c r="A602" t="s">
        <v>1</v>
      </c>
      <c r="B602" s="2">
        <v>0</v>
      </c>
      <c r="C602" t="s">
        <v>386</v>
      </c>
      <c r="D602" s="2">
        <v>1</v>
      </c>
      <c r="E602" t="s">
        <v>387</v>
      </c>
      <c r="F602">
        <v>1.2050000000000001</v>
      </c>
    </row>
    <row r="603" spans="1:6">
      <c r="A603" t="s">
        <v>1788</v>
      </c>
    </row>
    <row r="604" spans="1:6">
      <c r="A604" t="s">
        <v>16</v>
      </c>
    </row>
    <row r="605" spans="1:6">
      <c r="A605" t="s">
        <v>1</v>
      </c>
      <c r="B605" s="1">
        <v>0.13100000000000001</v>
      </c>
      <c r="C605" t="s">
        <v>386</v>
      </c>
      <c r="D605" s="1">
        <v>0.86899999999999999</v>
      </c>
      <c r="E605" t="s">
        <v>387</v>
      </c>
      <c r="F605">
        <v>0.32400000000000001</v>
      </c>
    </row>
    <row r="607" spans="1:6">
      <c r="A607" t="s">
        <v>13</v>
      </c>
      <c r="B607" t="s">
        <v>1789</v>
      </c>
      <c r="C607" t="s">
        <v>394</v>
      </c>
      <c r="D607" t="s">
        <v>400</v>
      </c>
    </row>
    <row r="608" spans="1:6">
      <c r="A608" t="s">
        <v>1</v>
      </c>
      <c r="B608" s="1">
        <v>2.8000000000000001E-2</v>
      </c>
      <c r="C608" t="s">
        <v>386</v>
      </c>
      <c r="D608" s="1">
        <v>0.97199999999999998</v>
      </c>
      <c r="E608" t="s">
        <v>387</v>
      </c>
      <c r="F608">
        <v>1.077</v>
      </c>
    </row>
    <row r="609" spans="1:6">
      <c r="A609" t="s">
        <v>1790</v>
      </c>
    </row>
    <row r="610" spans="1:6">
      <c r="A610" t="s">
        <v>16</v>
      </c>
    </row>
    <row r="611" spans="1:6">
      <c r="A611" t="s">
        <v>1</v>
      </c>
      <c r="B611" s="1">
        <v>0.16600000000000001</v>
      </c>
      <c r="C611" t="s">
        <v>386</v>
      </c>
      <c r="D611" s="1">
        <v>0.83399999999999996</v>
      </c>
      <c r="E611" t="s">
        <v>387</v>
      </c>
      <c r="F611">
        <v>0.59599999999999997</v>
      </c>
    </row>
    <row r="613" spans="1:6">
      <c r="A613" t="s">
        <v>393</v>
      </c>
      <c r="B613">
        <v>154</v>
      </c>
      <c r="C613" t="s">
        <v>394</v>
      </c>
      <c r="D613" t="s">
        <v>395</v>
      </c>
    </row>
    <row r="614" spans="1:6">
      <c r="A614" t="s">
        <v>1</v>
      </c>
      <c r="B614" s="1">
        <v>0.111</v>
      </c>
      <c r="C614" t="s">
        <v>386</v>
      </c>
      <c r="D614" s="1">
        <v>0.88900000000000001</v>
      </c>
      <c r="E614" t="s">
        <v>387</v>
      </c>
      <c r="F614">
        <v>0.47899999999999998</v>
      </c>
    </row>
    <row r="615" spans="1:6">
      <c r="A615" t="s">
        <v>139</v>
      </c>
    </row>
    <row r="616" spans="1:6">
      <c r="A616" t="s">
        <v>397</v>
      </c>
      <c r="B616" t="s">
        <v>1791</v>
      </c>
      <c r="C616" t="s">
        <v>394</v>
      </c>
      <c r="D616" t="s">
        <v>395</v>
      </c>
    </row>
    <row r="617" spans="1:6">
      <c r="A617" t="s">
        <v>1</v>
      </c>
      <c r="B617" s="1">
        <v>0.251</v>
      </c>
      <c r="C617" t="s">
        <v>386</v>
      </c>
      <c r="D617" s="1">
        <v>0.749</v>
      </c>
      <c r="E617" t="s">
        <v>387</v>
      </c>
      <c r="F617">
        <v>0.64500000000000002</v>
      </c>
    </row>
    <row r="619" spans="1:6">
      <c r="A619" t="s">
        <v>393</v>
      </c>
      <c r="B619">
        <v>148</v>
      </c>
      <c r="C619" t="s">
        <v>394</v>
      </c>
      <c r="D619" t="s">
        <v>400</v>
      </c>
    </row>
    <row r="620" spans="1:6">
      <c r="A620" t="s">
        <v>1</v>
      </c>
      <c r="B620" s="1">
        <v>0.111</v>
      </c>
      <c r="C620" t="s">
        <v>386</v>
      </c>
      <c r="D620" s="1">
        <v>0.88900000000000001</v>
      </c>
      <c r="E620" t="s">
        <v>387</v>
      </c>
      <c r="F620">
        <v>0.42799999999999999</v>
      </c>
    </row>
    <row r="621" spans="1:6">
      <c r="A621" t="s">
        <v>108</v>
      </c>
    </row>
    <row r="622" spans="1:6">
      <c r="A622" t="s">
        <v>397</v>
      </c>
      <c r="B622" t="s">
        <v>1792</v>
      </c>
      <c r="C622" t="s">
        <v>394</v>
      </c>
      <c r="D622" t="s">
        <v>400</v>
      </c>
    </row>
    <row r="623" spans="1:6">
      <c r="A623" t="s">
        <v>1</v>
      </c>
      <c r="B623" s="1">
        <v>0.251</v>
      </c>
      <c r="C623" t="s">
        <v>386</v>
      </c>
      <c r="D623" s="1">
        <v>0.749</v>
      </c>
      <c r="E623" t="s">
        <v>387</v>
      </c>
      <c r="F623">
        <v>0.53100000000000003</v>
      </c>
    </row>
    <row r="625" spans="1:6">
      <c r="A625" t="s">
        <v>1198</v>
      </c>
    </row>
    <row r="626" spans="1:6">
      <c r="A626" t="s">
        <v>1793</v>
      </c>
    </row>
    <row r="627" spans="1:6">
      <c r="A627" t="s">
        <v>8</v>
      </c>
      <c r="B627" t="s">
        <v>1794</v>
      </c>
      <c r="C627" t="s">
        <v>394</v>
      </c>
      <c r="D627" t="s">
        <v>395</v>
      </c>
    </row>
    <row r="628" spans="1:6">
      <c r="A628" t="s">
        <v>1</v>
      </c>
      <c r="B628" s="2">
        <v>0</v>
      </c>
      <c r="C628" t="s">
        <v>386</v>
      </c>
      <c r="D628" s="2">
        <v>1</v>
      </c>
      <c r="E628" t="s">
        <v>387</v>
      </c>
      <c r="F628">
        <v>0.37</v>
      </c>
    </row>
    <row r="629" spans="1:6">
      <c r="A629" t="s">
        <v>36</v>
      </c>
    </row>
    <row r="630" spans="1:6">
      <c r="A630" t="s">
        <v>11</v>
      </c>
    </row>
    <row r="631" spans="1:6">
      <c r="A631" t="s">
        <v>1</v>
      </c>
      <c r="B631" s="1">
        <v>6.2E-2</v>
      </c>
      <c r="C631" t="s">
        <v>386</v>
      </c>
      <c r="D631" s="1">
        <v>0.93799999999999994</v>
      </c>
      <c r="E631" t="s">
        <v>387</v>
      </c>
      <c r="F631">
        <v>5.6000000000000001E-2</v>
      </c>
    </row>
    <row r="633" spans="1:6">
      <c r="A633" t="s">
        <v>8</v>
      </c>
      <c r="B633" t="s">
        <v>1795</v>
      </c>
      <c r="C633" t="s">
        <v>394</v>
      </c>
      <c r="D633" t="s">
        <v>400</v>
      </c>
    </row>
    <row r="634" spans="1:6">
      <c r="A634" t="s">
        <v>1</v>
      </c>
      <c r="B634" s="2">
        <v>0</v>
      </c>
      <c r="C634" t="s">
        <v>386</v>
      </c>
      <c r="D634" s="2">
        <v>1</v>
      </c>
      <c r="E634" t="s">
        <v>387</v>
      </c>
      <c r="F634">
        <v>0.29799999999999999</v>
      </c>
    </row>
    <row r="635" spans="1:6">
      <c r="A635" t="s">
        <v>67</v>
      </c>
    </row>
    <row r="636" spans="1:6">
      <c r="A636" t="s">
        <v>11</v>
      </c>
    </row>
    <row r="637" spans="1:6">
      <c r="A637" t="s">
        <v>1</v>
      </c>
      <c r="B637" s="1">
        <v>9.2999999999999999E-2</v>
      </c>
      <c r="C637" t="s">
        <v>386</v>
      </c>
      <c r="D637" s="1">
        <v>0.90700000000000003</v>
      </c>
      <c r="E637" t="s">
        <v>387</v>
      </c>
      <c r="F637">
        <v>6.8000000000000005E-2</v>
      </c>
    </row>
    <row r="639" spans="1:6">
      <c r="A639" t="s">
        <v>1793</v>
      </c>
    </row>
    <row r="640" spans="1:6">
      <c r="A640" t="s">
        <v>13</v>
      </c>
      <c r="B640" t="s">
        <v>1796</v>
      </c>
      <c r="C640" t="s">
        <v>394</v>
      </c>
      <c r="D640" t="s">
        <v>395</v>
      </c>
    </row>
    <row r="641" spans="1:6">
      <c r="A641" t="s">
        <v>1</v>
      </c>
      <c r="B641" s="2">
        <v>0</v>
      </c>
      <c r="C641" t="s">
        <v>386</v>
      </c>
      <c r="D641" s="2">
        <v>1</v>
      </c>
      <c r="E641" t="s">
        <v>387</v>
      </c>
      <c r="F641">
        <v>3.8050000000000002</v>
      </c>
    </row>
    <row r="642" spans="1:6">
      <c r="A642" t="s">
        <v>1797</v>
      </c>
    </row>
    <row r="643" spans="1:6">
      <c r="A643" t="s">
        <v>16</v>
      </c>
    </row>
    <row r="644" spans="1:6">
      <c r="A644" t="s">
        <v>1</v>
      </c>
      <c r="B644" s="2">
        <v>7.0000000000000007E-2</v>
      </c>
      <c r="C644" t="s">
        <v>386</v>
      </c>
      <c r="D644" s="2">
        <v>0.93</v>
      </c>
      <c r="E644" t="s">
        <v>387</v>
      </c>
      <c r="F644">
        <v>3.895</v>
      </c>
    </row>
    <row r="646" spans="1:6">
      <c r="A646" t="s">
        <v>13</v>
      </c>
      <c r="B646" t="s">
        <v>1798</v>
      </c>
      <c r="C646" t="s">
        <v>394</v>
      </c>
      <c r="D646" t="s">
        <v>400</v>
      </c>
    </row>
    <row r="647" spans="1:6">
      <c r="A647" t="s">
        <v>1</v>
      </c>
      <c r="B647" s="2">
        <v>0</v>
      </c>
      <c r="C647" t="s">
        <v>386</v>
      </c>
      <c r="D647" s="2">
        <v>1</v>
      </c>
      <c r="E647" t="s">
        <v>387</v>
      </c>
      <c r="F647">
        <v>3.4670000000000001</v>
      </c>
    </row>
    <row r="648" spans="1:6">
      <c r="A648" t="s">
        <v>1799</v>
      </c>
    </row>
    <row r="649" spans="1:6">
      <c r="A649" t="s">
        <v>16</v>
      </c>
    </row>
    <row r="650" spans="1:6">
      <c r="A650" t="s">
        <v>1</v>
      </c>
      <c r="B650" s="1">
        <v>9.2999999999999999E-2</v>
      </c>
      <c r="C650" t="s">
        <v>386</v>
      </c>
      <c r="D650" s="1">
        <v>0.90700000000000003</v>
      </c>
      <c r="E650" t="s">
        <v>387</v>
      </c>
      <c r="F650">
        <v>3.7189999999999999</v>
      </c>
    </row>
    <row r="652" spans="1:6">
      <c r="A652" t="s">
        <v>393</v>
      </c>
      <c r="B652">
        <v>526</v>
      </c>
      <c r="C652" t="s">
        <v>394</v>
      </c>
      <c r="D652" t="s">
        <v>395</v>
      </c>
    </row>
    <row r="653" spans="1:6">
      <c r="A653" t="s">
        <v>1</v>
      </c>
      <c r="B653" s="2">
        <v>0</v>
      </c>
      <c r="C653" t="s">
        <v>386</v>
      </c>
      <c r="D653" s="2">
        <v>1</v>
      </c>
      <c r="E653" t="s">
        <v>387</v>
      </c>
      <c r="F653">
        <v>3.0390000000000001</v>
      </c>
    </row>
    <row r="654" spans="1:6">
      <c r="A654" t="s">
        <v>1800</v>
      </c>
    </row>
    <row r="655" spans="1:6">
      <c r="A655" t="s">
        <v>397</v>
      </c>
      <c r="B655" t="s">
        <v>1801</v>
      </c>
      <c r="C655" t="s">
        <v>394</v>
      </c>
      <c r="D655" t="s">
        <v>395</v>
      </c>
    </row>
    <row r="656" spans="1:6">
      <c r="A656" t="s">
        <v>1</v>
      </c>
      <c r="B656" s="1">
        <v>0.124</v>
      </c>
      <c r="C656" t="s">
        <v>386</v>
      </c>
      <c r="D656" s="1">
        <v>0.876</v>
      </c>
      <c r="E656" t="s">
        <v>387</v>
      </c>
      <c r="F656">
        <v>62.805999999999997</v>
      </c>
    </row>
    <row r="658" spans="1:6">
      <c r="A658" t="s">
        <v>393</v>
      </c>
      <c r="B658">
        <v>524</v>
      </c>
      <c r="C658" t="s">
        <v>394</v>
      </c>
      <c r="D658" t="s">
        <v>400</v>
      </c>
    </row>
    <row r="659" spans="1:6">
      <c r="A659" t="s">
        <v>1</v>
      </c>
      <c r="B659" s="2">
        <v>0</v>
      </c>
      <c r="C659" t="s">
        <v>386</v>
      </c>
      <c r="D659" s="2">
        <v>1</v>
      </c>
      <c r="E659" t="s">
        <v>387</v>
      </c>
      <c r="F659">
        <v>3.069</v>
      </c>
    </row>
    <row r="660" spans="1:6">
      <c r="A660" t="s">
        <v>1802</v>
      </c>
    </row>
    <row r="661" spans="1:6">
      <c r="A661" t="s">
        <v>397</v>
      </c>
      <c r="B661" t="s">
        <v>1803</v>
      </c>
      <c r="C661" t="s">
        <v>394</v>
      </c>
      <c r="D661" t="s">
        <v>400</v>
      </c>
    </row>
    <row r="662" spans="1:6">
      <c r="A662" t="s">
        <v>1</v>
      </c>
      <c r="B662" s="1">
        <v>0.124</v>
      </c>
      <c r="C662" t="s">
        <v>386</v>
      </c>
      <c r="D662" s="1">
        <v>0.876</v>
      </c>
      <c r="E662" t="s">
        <v>387</v>
      </c>
      <c r="F662">
        <v>77.072000000000003</v>
      </c>
    </row>
    <row r="664" spans="1:6">
      <c r="A664" t="s">
        <v>1199</v>
      </c>
    </row>
    <row r="665" spans="1:6">
      <c r="A665" t="s">
        <v>1804</v>
      </c>
    </row>
    <row r="666" spans="1:6">
      <c r="A666" t="s">
        <v>8</v>
      </c>
      <c r="B666" t="s">
        <v>1805</v>
      </c>
      <c r="C666" t="s">
        <v>394</v>
      </c>
      <c r="D666" t="s">
        <v>395</v>
      </c>
    </row>
    <row r="667" spans="1:6">
      <c r="A667" t="s">
        <v>1</v>
      </c>
      <c r="B667" s="1">
        <v>0.184</v>
      </c>
      <c r="C667" t="s">
        <v>386</v>
      </c>
      <c r="D667" s="1">
        <v>0.81599999999999995</v>
      </c>
      <c r="E667" t="s">
        <v>387</v>
      </c>
      <c r="F667">
        <v>0.79800000000000004</v>
      </c>
    </row>
    <row r="668" spans="1:6">
      <c r="A668" t="s">
        <v>44</v>
      </c>
    </row>
    <row r="669" spans="1:6">
      <c r="A669" t="s">
        <v>11</v>
      </c>
    </row>
    <row r="670" spans="1:6">
      <c r="A670" t="s">
        <v>1</v>
      </c>
      <c r="B670" s="1">
        <v>0.23599999999999999</v>
      </c>
      <c r="C670" t="s">
        <v>386</v>
      </c>
      <c r="D670" s="1">
        <v>0.76400000000000001</v>
      </c>
      <c r="E670" t="s">
        <v>387</v>
      </c>
      <c r="F670">
        <v>0.14000000000000001</v>
      </c>
    </row>
    <row r="672" spans="1:6">
      <c r="A672" t="s">
        <v>8</v>
      </c>
      <c r="B672" t="s">
        <v>1806</v>
      </c>
      <c r="C672" t="s">
        <v>394</v>
      </c>
      <c r="D672" t="s">
        <v>400</v>
      </c>
    </row>
    <row r="673" spans="1:6">
      <c r="A673" t="s">
        <v>1</v>
      </c>
      <c r="B673" s="1">
        <v>0.184</v>
      </c>
      <c r="C673" t="s">
        <v>386</v>
      </c>
      <c r="D673" s="1">
        <v>0.81599999999999995</v>
      </c>
      <c r="E673" t="s">
        <v>387</v>
      </c>
      <c r="F673">
        <v>0.60899999999999999</v>
      </c>
    </row>
    <row r="674" spans="1:6">
      <c r="A674" t="s">
        <v>44</v>
      </c>
    </row>
    <row r="675" spans="1:6">
      <c r="A675" t="s">
        <v>11</v>
      </c>
    </row>
    <row r="676" spans="1:6">
      <c r="A676" t="s">
        <v>1</v>
      </c>
      <c r="B676" s="1">
        <v>0.255</v>
      </c>
      <c r="C676" t="s">
        <v>386</v>
      </c>
      <c r="D676" s="1">
        <v>0.745</v>
      </c>
      <c r="E676" t="s">
        <v>387</v>
      </c>
      <c r="F676">
        <v>0.115</v>
      </c>
    </row>
    <row r="678" spans="1:6">
      <c r="A678" t="s">
        <v>1804</v>
      </c>
    </row>
    <row r="679" spans="1:6">
      <c r="A679" t="s">
        <v>13</v>
      </c>
      <c r="B679" t="s">
        <v>20</v>
      </c>
      <c r="C679" t="s">
        <v>394</v>
      </c>
      <c r="D679" t="s">
        <v>395</v>
      </c>
    </row>
    <row r="680" spans="1:6">
      <c r="A680" t="s">
        <v>1</v>
      </c>
      <c r="B680" s="1">
        <v>0.14299999999999999</v>
      </c>
      <c r="C680" t="s">
        <v>386</v>
      </c>
      <c r="D680" s="1">
        <v>0.85699999999999998</v>
      </c>
      <c r="E680" t="s">
        <v>387</v>
      </c>
      <c r="F680">
        <v>4.63</v>
      </c>
    </row>
    <row r="681" spans="1:6">
      <c r="A681" t="s">
        <v>1577</v>
      </c>
    </row>
    <row r="682" spans="1:6">
      <c r="A682" t="s">
        <v>16</v>
      </c>
    </row>
    <row r="683" spans="1:6">
      <c r="A683" t="s">
        <v>1</v>
      </c>
      <c r="B683" s="1">
        <v>0.16500000000000001</v>
      </c>
      <c r="C683" t="s">
        <v>386</v>
      </c>
      <c r="D683" s="1">
        <v>0.83499999999999996</v>
      </c>
      <c r="E683" t="s">
        <v>387</v>
      </c>
      <c r="F683">
        <v>2.5870000000000002</v>
      </c>
    </row>
    <row r="685" spans="1:6">
      <c r="A685" t="s">
        <v>13</v>
      </c>
      <c r="B685" t="s">
        <v>1807</v>
      </c>
      <c r="C685" t="s">
        <v>394</v>
      </c>
      <c r="D685" t="s">
        <v>400</v>
      </c>
    </row>
    <row r="686" spans="1:6">
      <c r="A686" t="s">
        <v>1</v>
      </c>
      <c r="B686" s="1">
        <v>0.122</v>
      </c>
      <c r="C686" t="s">
        <v>386</v>
      </c>
      <c r="D686" s="1">
        <v>0.878</v>
      </c>
      <c r="E686" t="s">
        <v>387</v>
      </c>
      <c r="F686">
        <v>4.4089999999999998</v>
      </c>
    </row>
    <row r="687" spans="1:6">
      <c r="A687" t="s">
        <v>178</v>
      </c>
    </row>
    <row r="688" spans="1:6">
      <c r="A688" t="s">
        <v>16</v>
      </c>
    </row>
    <row r="689" spans="1:6">
      <c r="A689" t="s">
        <v>1</v>
      </c>
      <c r="B689" s="1">
        <v>0.19600000000000001</v>
      </c>
      <c r="C689" t="s">
        <v>386</v>
      </c>
      <c r="D689" s="1">
        <v>0.80400000000000005</v>
      </c>
      <c r="E689" t="s">
        <v>387</v>
      </c>
      <c r="F689">
        <v>1.1479999999999999</v>
      </c>
    </row>
    <row r="691" spans="1:6">
      <c r="A691" t="s">
        <v>393</v>
      </c>
      <c r="B691">
        <v>52</v>
      </c>
      <c r="C691" t="s">
        <v>394</v>
      </c>
      <c r="D691" t="s">
        <v>395</v>
      </c>
    </row>
    <row r="692" spans="1:6">
      <c r="A692" t="s">
        <v>1</v>
      </c>
      <c r="B692" s="1">
        <v>0.184</v>
      </c>
      <c r="C692" t="s">
        <v>386</v>
      </c>
      <c r="D692" s="1">
        <v>0.81599999999999995</v>
      </c>
      <c r="E692" t="s">
        <v>387</v>
      </c>
      <c r="F692">
        <v>2.6659999999999999</v>
      </c>
    </row>
    <row r="693" spans="1:6">
      <c r="A693" t="s">
        <v>83</v>
      </c>
    </row>
    <row r="694" spans="1:6">
      <c r="A694" t="s">
        <v>397</v>
      </c>
      <c r="B694" t="s">
        <v>1808</v>
      </c>
      <c r="C694" t="s">
        <v>394</v>
      </c>
      <c r="D694" t="s">
        <v>395</v>
      </c>
    </row>
    <row r="695" spans="1:6">
      <c r="A695" t="s">
        <v>1</v>
      </c>
      <c r="B695" s="1">
        <v>0.193</v>
      </c>
      <c r="C695" t="s">
        <v>386</v>
      </c>
      <c r="D695" s="1">
        <v>0.80700000000000005</v>
      </c>
      <c r="E695" t="s">
        <v>387</v>
      </c>
      <c r="F695">
        <v>1.9610000000000001</v>
      </c>
    </row>
    <row r="697" spans="1:6">
      <c r="A697" t="s">
        <v>393</v>
      </c>
      <c r="B697">
        <v>245</v>
      </c>
      <c r="C697" t="s">
        <v>394</v>
      </c>
      <c r="D697" t="s">
        <v>400</v>
      </c>
    </row>
    <row r="698" spans="1:6">
      <c r="A698" t="s">
        <v>1</v>
      </c>
      <c r="B698" s="1">
        <v>0.20399999999999999</v>
      </c>
      <c r="C698" t="s">
        <v>386</v>
      </c>
      <c r="D698" s="1">
        <v>0.79600000000000004</v>
      </c>
      <c r="E698" t="s">
        <v>387</v>
      </c>
      <c r="F698">
        <v>3.012</v>
      </c>
    </row>
    <row r="699" spans="1:6">
      <c r="A699" t="s">
        <v>56</v>
      </c>
    </row>
    <row r="700" spans="1:6">
      <c r="A700" t="s">
        <v>397</v>
      </c>
      <c r="B700" t="s">
        <v>1809</v>
      </c>
      <c r="C700" t="s">
        <v>394</v>
      </c>
      <c r="D700" t="s">
        <v>400</v>
      </c>
    </row>
    <row r="701" spans="1:6">
      <c r="A701" t="s">
        <v>1</v>
      </c>
      <c r="B701" s="1">
        <v>0.27300000000000002</v>
      </c>
      <c r="C701" t="s">
        <v>386</v>
      </c>
      <c r="D701" s="1">
        <v>0.72699999999999998</v>
      </c>
      <c r="E701" t="s">
        <v>387</v>
      </c>
      <c r="F701">
        <v>0.108</v>
      </c>
    </row>
    <row r="703" spans="1:6">
      <c r="A703" t="s">
        <v>1200</v>
      </c>
    </row>
    <row r="704" spans="1:6">
      <c r="A704" t="s">
        <v>1489</v>
      </c>
    </row>
    <row r="705" spans="1:6">
      <c r="A705" t="s">
        <v>8</v>
      </c>
      <c r="B705" t="s">
        <v>1491</v>
      </c>
      <c r="C705" t="s">
        <v>394</v>
      </c>
      <c r="D705" t="s">
        <v>395</v>
      </c>
    </row>
    <row r="706" spans="1:6">
      <c r="A706" t="s">
        <v>1</v>
      </c>
      <c r="B706" s="1">
        <v>8.6999999999999994E-2</v>
      </c>
      <c r="C706" t="s">
        <v>386</v>
      </c>
      <c r="D706" s="1">
        <v>0.91300000000000003</v>
      </c>
      <c r="E706" t="s">
        <v>387</v>
      </c>
      <c r="F706">
        <v>42.037999999999997</v>
      </c>
    </row>
    <row r="707" spans="1:6">
      <c r="A707" t="s">
        <v>56</v>
      </c>
    </row>
    <row r="708" spans="1:6">
      <c r="A708" t="s">
        <v>11</v>
      </c>
    </row>
    <row r="709" spans="1:6">
      <c r="A709" t="s">
        <v>1</v>
      </c>
      <c r="B709" s="2">
        <v>0.08</v>
      </c>
      <c r="C709" t="s">
        <v>386</v>
      </c>
      <c r="D709" s="2">
        <v>0.92</v>
      </c>
      <c r="E709" t="s">
        <v>387</v>
      </c>
      <c r="F709">
        <v>0.113</v>
      </c>
    </row>
    <row r="711" spans="1:6">
      <c r="A711" t="s">
        <v>8</v>
      </c>
      <c r="B711" t="s">
        <v>1491</v>
      </c>
      <c r="C711" t="s">
        <v>394</v>
      </c>
      <c r="D711" t="s">
        <v>400</v>
      </c>
    </row>
    <row r="712" spans="1:6">
      <c r="A712" t="s">
        <v>1</v>
      </c>
      <c r="B712" s="1">
        <v>9.4E-2</v>
      </c>
      <c r="C712" t="s">
        <v>386</v>
      </c>
      <c r="D712" s="1">
        <v>0.90600000000000003</v>
      </c>
      <c r="E712" t="s">
        <v>387</v>
      </c>
      <c r="F712">
        <v>36.383000000000003</v>
      </c>
    </row>
    <row r="713" spans="1:6">
      <c r="A713" t="s">
        <v>56</v>
      </c>
    </row>
    <row r="714" spans="1:6">
      <c r="A714" t="s">
        <v>11</v>
      </c>
    </row>
    <row r="715" spans="1:6">
      <c r="A715" t="s">
        <v>1</v>
      </c>
      <c r="B715" s="1">
        <v>8.1000000000000003E-2</v>
      </c>
      <c r="C715" t="s">
        <v>386</v>
      </c>
      <c r="D715" s="1">
        <v>0.91900000000000004</v>
      </c>
      <c r="E715" t="s">
        <v>387</v>
      </c>
      <c r="F715">
        <v>0.124</v>
      </c>
    </row>
    <row r="717" spans="1:6">
      <c r="A717" t="s">
        <v>1489</v>
      </c>
    </row>
    <row r="718" spans="1:6">
      <c r="A718" t="s">
        <v>13</v>
      </c>
      <c r="B718" t="s">
        <v>1459</v>
      </c>
      <c r="C718" t="s">
        <v>394</v>
      </c>
      <c r="D718" t="s">
        <v>395</v>
      </c>
    </row>
    <row r="719" spans="1:6">
      <c r="A719" t="s">
        <v>1</v>
      </c>
      <c r="B719" s="1">
        <v>0.14399999999999999</v>
      </c>
      <c r="C719" t="s">
        <v>386</v>
      </c>
      <c r="D719" s="1">
        <v>0.85599999999999998</v>
      </c>
      <c r="E719" t="s">
        <v>387</v>
      </c>
      <c r="F719">
        <v>1430.662</v>
      </c>
    </row>
    <row r="720" spans="1:6">
      <c r="A720" t="s">
        <v>1386</v>
      </c>
    </row>
    <row r="721" spans="1:6">
      <c r="A721" t="s">
        <v>16</v>
      </c>
    </row>
    <row r="722" spans="1:6">
      <c r="A722" t="s">
        <v>1</v>
      </c>
      <c r="B722" s="1">
        <v>8.2000000000000003E-2</v>
      </c>
      <c r="C722" t="s">
        <v>386</v>
      </c>
      <c r="D722" s="1">
        <v>0.91800000000000004</v>
      </c>
      <c r="E722" t="s">
        <v>387</v>
      </c>
      <c r="F722">
        <v>43.215000000000003</v>
      </c>
    </row>
    <row r="724" spans="1:6">
      <c r="A724" t="s">
        <v>13</v>
      </c>
      <c r="B724" t="s">
        <v>1465</v>
      </c>
      <c r="C724" t="s">
        <v>394</v>
      </c>
      <c r="D724" t="s">
        <v>400</v>
      </c>
    </row>
    <row r="725" spans="1:6">
      <c r="A725" t="s">
        <v>1</v>
      </c>
      <c r="B725" s="1">
        <v>0.13900000000000001</v>
      </c>
      <c r="C725" t="s">
        <v>386</v>
      </c>
      <c r="D725" s="1">
        <v>0.86099999999999999</v>
      </c>
      <c r="E725" t="s">
        <v>387</v>
      </c>
      <c r="F725">
        <v>1381.183</v>
      </c>
    </row>
    <row r="726" spans="1:6">
      <c r="A726" t="s">
        <v>617</v>
      </c>
    </row>
    <row r="727" spans="1:6">
      <c r="A727" t="s">
        <v>16</v>
      </c>
    </row>
    <row r="728" spans="1:6">
      <c r="A728" t="s">
        <v>1</v>
      </c>
      <c r="B728" s="1">
        <v>8.2000000000000003E-2</v>
      </c>
      <c r="C728" t="s">
        <v>386</v>
      </c>
      <c r="D728" s="1">
        <v>0.91800000000000004</v>
      </c>
      <c r="E728" t="s">
        <v>387</v>
      </c>
      <c r="F728">
        <v>40.465000000000003</v>
      </c>
    </row>
    <row r="730" spans="1:6">
      <c r="A730" t="s">
        <v>393</v>
      </c>
      <c r="B730">
        <v>41</v>
      </c>
      <c r="C730" t="s">
        <v>394</v>
      </c>
      <c r="D730" t="s">
        <v>395</v>
      </c>
    </row>
    <row r="731" spans="1:6">
      <c r="A731" t="s">
        <v>1</v>
      </c>
      <c r="B731" s="1">
        <v>0.187</v>
      </c>
      <c r="C731" t="s">
        <v>386</v>
      </c>
      <c r="D731" s="1">
        <v>0.81299999999999994</v>
      </c>
      <c r="E731" t="s">
        <v>387</v>
      </c>
      <c r="F731">
        <v>15779.906999999999</v>
      </c>
    </row>
    <row r="732" spans="1:6">
      <c r="A732" t="s">
        <v>1810</v>
      </c>
    </row>
    <row r="733" spans="1:6">
      <c r="A733" t="s">
        <v>397</v>
      </c>
      <c r="B733" t="s">
        <v>1811</v>
      </c>
      <c r="C733" t="s">
        <v>394</v>
      </c>
      <c r="D733" t="s">
        <v>395</v>
      </c>
    </row>
    <row r="734" spans="1:6">
      <c r="A734" t="s">
        <v>1</v>
      </c>
      <c r="B734" s="1">
        <v>0.10199999999999999</v>
      </c>
      <c r="C734" t="s">
        <v>386</v>
      </c>
      <c r="D734" s="1">
        <v>0.89800000000000002</v>
      </c>
      <c r="E734" t="s">
        <v>387</v>
      </c>
      <c r="F734">
        <v>2184.6790000000001</v>
      </c>
    </row>
    <row r="736" spans="1:6">
      <c r="A736" t="s">
        <v>393</v>
      </c>
      <c r="B736">
        <v>51</v>
      </c>
      <c r="C736" t="s">
        <v>394</v>
      </c>
      <c r="D736" t="s">
        <v>400</v>
      </c>
    </row>
    <row r="737" spans="1:6">
      <c r="A737" t="s">
        <v>1</v>
      </c>
      <c r="B737" s="1">
        <v>0.187</v>
      </c>
      <c r="C737" t="s">
        <v>386</v>
      </c>
      <c r="D737" s="1">
        <v>0.81299999999999994</v>
      </c>
      <c r="E737" t="s">
        <v>387</v>
      </c>
      <c r="F737">
        <v>15917.71</v>
      </c>
    </row>
    <row r="738" spans="1:6">
      <c r="A738" t="s">
        <v>448</v>
      </c>
    </row>
    <row r="739" spans="1:6">
      <c r="A739" t="s">
        <v>397</v>
      </c>
      <c r="B739" t="s">
        <v>1812</v>
      </c>
      <c r="C739" t="s">
        <v>394</v>
      </c>
      <c r="D739" t="s">
        <v>400</v>
      </c>
    </row>
    <row r="740" spans="1:6">
      <c r="A740" t="s">
        <v>1</v>
      </c>
      <c r="B740" s="1">
        <v>0.111</v>
      </c>
      <c r="C740" t="s">
        <v>386</v>
      </c>
      <c r="D740" s="1">
        <v>0.88900000000000001</v>
      </c>
      <c r="E740" t="s">
        <v>387</v>
      </c>
      <c r="F740">
        <v>2220.1860000000001</v>
      </c>
    </row>
    <row r="742" spans="1:6">
      <c r="A742" t="s">
        <v>1201</v>
      </c>
    </row>
    <row r="743" spans="1:6">
      <c r="A743" t="s">
        <v>1489</v>
      </c>
    </row>
    <row r="744" spans="1:6">
      <c r="A744" t="s">
        <v>8</v>
      </c>
      <c r="B744" t="s">
        <v>1490</v>
      </c>
      <c r="C744" t="s">
        <v>394</v>
      </c>
      <c r="D744" t="s">
        <v>395</v>
      </c>
    </row>
    <row r="745" spans="1:6">
      <c r="A745" t="s">
        <v>1</v>
      </c>
      <c r="B745" s="1">
        <v>8.6999999999999994E-2</v>
      </c>
      <c r="C745" t="s">
        <v>386</v>
      </c>
      <c r="D745" s="1">
        <v>0.91300000000000003</v>
      </c>
      <c r="E745" t="s">
        <v>387</v>
      </c>
      <c r="F745">
        <v>52.433999999999997</v>
      </c>
    </row>
    <row r="746" spans="1:6">
      <c r="A746" t="s">
        <v>56</v>
      </c>
    </row>
    <row r="747" spans="1:6">
      <c r="A747" t="s">
        <v>11</v>
      </c>
    </row>
    <row r="748" spans="1:6">
      <c r="A748" t="s">
        <v>1</v>
      </c>
      <c r="B748" s="2">
        <v>0.27</v>
      </c>
      <c r="C748" t="s">
        <v>386</v>
      </c>
      <c r="D748" s="2">
        <v>0.73</v>
      </c>
      <c r="E748" t="s">
        <v>387</v>
      </c>
      <c r="F748">
        <v>7.8E-2</v>
      </c>
    </row>
    <row r="750" spans="1:6">
      <c r="A750" t="s">
        <v>8</v>
      </c>
      <c r="B750" t="s">
        <v>1491</v>
      </c>
      <c r="C750" t="s">
        <v>394</v>
      </c>
      <c r="D750" t="s">
        <v>400</v>
      </c>
    </row>
    <row r="751" spans="1:6">
      <c r="A751" t="s">
        <v>1</v>
      </c>
      <c r="B751" s="1">
        <v>9.1999999999999998E-2</v>
      </c>
      <c r="C751" t="s">
        <v>386</v>
      </c>
      <c r="D751" s="1">
        <v>0.90800000000000003</v>
      </c>
      <c r="E751" t="s">
        <v>387</v>
      </c>
      <c r="F751">
        <v>40.640999999999998</v>
      </c>
    </row>
    <row r="752" spans="1:6">
      <c r="A752" t="s">
        <v>56</v>
      </c>
    </row>
    <row r="753" spans="1:6">
      <c r="A753" t="s">
        <v>11</v>
      </c>
    </row>
    <row r="754" spans="1:6">
      <c r="A754" t="s">
        <v>1</v>
      </c>
      <c r="B754" s="1">
        <v>0.27900000000000003</v>
      </c>
      <c r="C754" t="s">
        <v>386</v>
      </c>
      <c r="D754" s="1">
        <v>0.72099999999999997</v>
      </c>
      <c r="E754" t="s">
        <v>387</v>
      </c>
      <c r="F754">
        <v>9.0999999999999998E-2</v>
      </c>
    </row>
    <row r="756" spans="1:6">
      <c r="A756" t="s">
        <v>1489</v>
      </c>
    </row>
    <row r="757" spans="1:6">
      <c r="A757" t="s">
        <v>13</v>
      </c>
      <c r="B757" t="s">
        <v>1813</v>
      </c>
      <c r="C757" t="s">
        <v>394</v>
      </c>
      <c r="D757" t="s">
        <v>395</v>
      </c>
    </row>
    <row r="758" spans="1:6">
      <c r="A758" t="s">
        <v>1</v>
      </c>
      <c r="B758" s="1">
        <v>0.155</v>
      </c>
      <c r="C758" t="s">
        <v>386</v>
      </c>
      <c r="D758" s="1">
        <v>0.84499999999999997</v>
      </c>
      <c r="E758" t="s">
        <v>387</v>
      </c>
      <c r="F758">
        <v>1259.6110000000001</v>
      </c>
    </row>
    <row r="759" spans="1:6">
      <c r="A759" t="s">
        <v>172</v>
      </c>
    </row>
    <row r="760" spans="1:6">
      <c r="A760" t="s">
        <v>16</v>
      </c>
    </row>
    <row r="761" spans="1:6">
      <c r="A761" t="s">
        <v>1</v>
      </c>
      <c r="B761" s="1">
        <v>0.17499999999999999</v>
      </c>
      <c r="C761" t="s">
        <v>386</v>
      </c>
      <c r="D761" s="1">
        <v>0.82499999999999996</v>
      </c>
      <c r="E761" t="s">
        <v>387</v>
      </c>
      <c r="F761">
        <v>32.725000000000001</v>
      </c>
    </row>
    <row r="763" spans="1:6">
      <c r="A763" t="s">
        <v>13</v>
      </c>
      <c r="B763" t="s">
        <v>1465</v>
      </c>
      <c r="C763" t="s">
        <v>394</v>
      </c>
      <c r="D763" t="s">
        <v>400</v>
      </c>
    </row>
    <row r="764" spans="1:6">
      <c r="A764" t="s">
        <v>1</v>
      </c>
      <c r="B764" s="1">
        <v>0.153</v>
      </c>
      <c r="C764" t="s">
        <v>386</v>
      </c>
      <c r="D764" s="1">
        <v>0.84699999999999998</v>
      </c>
      <c r="E764" t="s">
        <v>387</v>
      </c>
      <c r="F764">
        <v>1400.1130000000001</v>
      </c>
    </row>
    <row r="765" spans="1:6">
      <c r="A765" t="s">
        <v>170</v>
      </c>
    </row>
    <row r="766" spans="1:6">
      <c r="A766" t="s">
        <v>16</v>
      </c>
    </row>
    <row r="767" spans="1:6">
      <c r="A767" t="s">
        <v>1</v>
      </c>
      <c r="B767" s="1">
        <v>0.19800000000000001</v>
      </c>
      <c r="C767" t="s">
        <v>386</v>
      </c>
      <c r="D767" s="1">
        <v>0.80200000000000005</v>
      </c>
      <c r="E767" t="s">
        <v>387</v>
      </c>
      <c r="F767">
        <v>32.959000000000003</v>
      </c>
    </row>
    <row r="769" spans="1:6">
      <c r="A769" t="s">
        <v>393</v>
      </c>
      <c r="B769">
        <v>27</v>
      </c>
      <c r="C769" t="s">
        <v>394</v>
      </c>
      <c r="D769" t="s">
        <v>395</v>
      </c>
    </row>
    <row r="770" spans="1:6">
      <c r="A770" t="s">
        <v>1</v>
      </c>
      <c r="B770" s="1">
        <v>0.17100000000000001</v>
      </c>
      <c r="C770" t="s">
        <v>386</v>
      </c>
      <c r="D770" s="1">
        <v>0.82899999999999996</v>
      </c>
      <c r="E770" t="s">
        <v>387</v>
      </c>
      <c r="F770">
        <v>18292.600999999999</v>
      </c>
    </row>
    <row r="771" spans="1:6">
      <c r="A771" t="s">
        <v>235</v>
      </c>
    </row>
    <row r="772" spans="1:6">
      <c r="A772" t="s">
        <v>397</v>
      </c>
      <c r="B772" t="s">
        <v>1814</v>
      </c>
      <c r="C772" t="s">
        <v>394</v>
      </c>
      <c r="D772" t="s">
        <v>395</v>
      </c>
    </row>
    <row r="773" spans="1:6">
      <c r="A773" t="s">
        <v>1</v>
      </c>
      <c r="B773" s="1">
        <v>0.19900000000000001</v>
      </c>
      <c r="C773" t="s">
        <v>386</v>
      </c>
      <c r="D773" s="1">
        <v>0.80100000000000005</v>
      </c>
      <c r="E773" t="s">
        <v>387</v>
      </c>
      <c r="F773">
        <v>1742.6579999999999</v>
      </c>
    </row>
    <row r="775" spans="1:6">
      <c r="A775" t="s">
        <v>393</v>
      </c>
      <c r="B775">
        <v>21</v>
      </c>
      <c r="C775" t="s">
        <v>394</v>
      </c>
      <c r="D775" t="s">
        <v>400</v>
      </c>
    </row>
    <row r="776" spans="1:6">
      <c r="A776" t="s">
        <v>1</v>
      </c>
      <c r="B776" s="1">
        <v>0.16900000000000001</v>
      </c>
      <c r="C776" t="s">
        <v>386</v>
      </c>
      <c r="D776" s="1">
        <v>0.83099999999999996</v>
      </c>
      <c r="E776" t="s">
        <v>387</v>
      </c>
      <c r="F776">
        <v>18453.919000000002</v>
      </c>
    </row>
    <row r="777" spans="1:6">
      <c r="A777" t="s">
        <v>1474</v>
      </c>
    </row>
    <row r="778" spans="1:6">
      <c r="A778" t="s">
        <v>397</v>
      </c>
      <c r="B778" t="s">
        <v>1815</v>
      </c>
      <c r="C778" t="s">
        <v>394</v>
      </c>
      <c r="D778" t="s">
        <v>400</v>
      </c>
    </row>
    <row r="779" spans="1:6">
      <c r="A779" t="s">
        <v>1</v>
      </c>
      <c r="B779" s="1">
        <v>0.19800000000000001</v>
      </c>
      <c r="C779" t="s">
        <v>386</v>
      </c>
      <c r="D779" s="1">
        <v>0.80200000000000005</v>
      </c>
      <c r="E779" t="s">
        <v>387</v>
      </c>
      <c r="F779">
        <v>1736.723</v>
      </c>
    </row>
    <row r="781" spans="1:6">
      <c r="A781" t="s">
        <v>1202</v>
      </c>
    </row>
    <row r="782" spans="1:6">
      <c r="A782" t="s">
        <v>1500</v>
      </c>
    </row>
    <row r="783" spans="1:6">
      <c r="A783" t="s">
        <v>8</v>
      </c>
      <c r="B783" t="s">
        <v>1816</v>
      </c>
      <c r="C783" t="s">
        <v>394</v>
      </c>
      <c r="D783" t="s">
        <v>395</v>
      </c>
    </row>
    <row r="784" spans="1:6">
      <c r="A784" t="s">
        <v>1</v>
      </c>
      <c r="B784" s="1">
        <v>9.4E-2</v>
      </c>
      <c r="C784" t="s">
        <v>386</v>
      </c>
      <c r="D784" s="1">
        <v>0.90600000000000003</v>
      </c>
      <c r="E784" t="s">
        <v>387</v>
      </c>
      <c r="F784">
        <v>45.85</v>
      </c>
    </row>
    <row r="785" spans="1:6">
      <c r="A785" t="s">
        <v>56</v>
      </c>
    </row>
    <row r="786" spans="1:6">
      <c r="A786" t="s">
        <v>11</v>
      </c>
    </row>
    <row r="787" spans="1:6">
      <c r="A787" t="s">
        <v>1</v>
      </c>
      <c r="B787" s="1">
        <v>8.5999999999999993E-2</v>
      </c>
      <c r="C787" t="s">
        <v>386</v>
      </c>
      <c r="D787" s="1">
        <v>0.91400000000000003</v>
      </c>
      <c r="E787" t="s">
        <v>387</v>
      </c>
      <c r="F787">
        <v>0.124</v>
      </c>
    </row>
    <row r="789" spans="1:6">
      <c r="A789" t="s">
        <v>8</v>
      </c>
      <c r="B789" t="s">
        <v>1817</v>
      </c>
      <c r="C789" t="s">
        <v>394</v>
      </c>
      <c r="D789" t="s">
        <v>400</v>
      </c>
    </row>
    <row r="790" spans="1:6">
      <c r="A790" t="s">
        <v>1</v>
      </c>
      <c r="B790" s="1">
        <v>9.1999999999999998E-2</v>
      </c>
      <c r="C790" t="s">
        <v>386</v>
      </c>
      <c r="D790" s="1">
        <v>0.90800000000000003</v>
      </c>
      <c r="E790" t="s">
        <v>387</v>
      </c>
      <c r="F790">
        <v>40.777000000000001</v>
      </c>
    </row>
    <row r="791" spans="1:6">
      <c r="A791" t="s">
        <v>56</v>
      </c>
    </row>
    <row r="792" spans="1:6">
      <c r="A792" t="s">
        <v>11</v>
      </c>
    </row>
    <row r="793" spans="1:6">
      <c r="A793" t="s">
        <v>1</v>
      </c>
      <c r="B793" s="1">
        <v>7.5999999999999998E-2</v>
      </c>
      <c r="C793" t="s">
        <v>386</v>
      </c>
      <c r="D793" s="1">
        <v>0.92400000000000004</v>
      </c>
      <c r="E793" t="s">
        <v>387</v>
      </c>
      <c r="F793">
        <v>0.105</v>
      </c>
    </row>
    <row r="795" spans="1:6">
      <c r="A795" t="s">
        <v>1500</v>
      </c>
    </row>
    <row r="796" spans="1:6">
      <c r="A796" t="s">
        <v>13</v>
      </c>
      <c r="B796" t="s">
        <v>1818</v>
      </c>
      <c r="C796" t="s">
        <v>394</v>
      </c>
      <c r="D796" t="s">
        <v>395</v>
      </c>
    </row>
    <row r="797" spans="1:6">
      <c r="A797" t="s">
        <v>1</v>
      </c>
      <c r="B797" s="1">
        <v>0.113</v>
      </c>
      <c r="C797" t="s">
        <v>386</v>
      </c>
      <c r="D797" s="1">
        <v>0.88700000000000001</v>
      </c>
      <c r="E797" t="s">
        <v>387</v>
      </c>
      <c r="F797">
        <v>2215.84</v>
      </c>
    </row>
    <row r="798" spans="1:6">
      <c r="A798" t="s">
        <v>1819</v>
      </c>
    </row>
    <row r="799" spans="1:6">
      <c r="A799" t="s">
        <v>16</v>
      </c>
    </row>
    <row r="800" spans="1:6">
      <c r="A800" t="s">
        <v>1</v>
      </c>
      <c r="B800" s="1">
        <v>0.10299999999999999</v>
      </c>
      <c r="C800" t="s">
        <v>386</v>
      </c>
      <c r="D800" s="1">
        <v>0.89700000000000002</v>
      </c>
      <c r="E800" t="s">
        <v>387</v>
      </c>
      <c r="F800">
        <v>137.30799999999999</v>
      </c>
    </row>
    <row r="802" spans="1:6">
      <c r="A802" t="s">
        <v>13</v>
      </c>
      <c r="B802" t="s">
        <v>1820</v>
      </c>
      <c r="C802" t="s">
        <v>394</v>
      </c>
      <c r="D802" t="s">
        <v>400</v>
      </c>
    </row>
    <row r="803" spans="1:6">
      <c r="A803" t="s">
        <v>1</v>
      </c>
      <c r="B803" s="1">
        <v>0.105</v>
      </c>
      <c r="C803" t="s">
        <v>386</v>
      </c>
      <c r="D803" s="1">
        <v>0.89500000000000002</v>
      </c>
      <c r="E803" t="s">
        <v>387</v>
      </c>
      <c r="F803">
        <v>2067.241</v>
      </c>
    </row>
    <row r="804" spans="1:6">
      <c r="A804" t="s">
        <v>1821</v>
      </c>
    </row>
    <row r="805" spans="1:6">
      <c r="A805" t="s">
        <v>16</v>
      </c>
    </row>
    <row r="806" spans="1:6">
      <c r="A806" t="s">
        <v>1</v>
      </c>
      <c r="B806" s="1">
        <v>9.5000000000000001E-2</v>
      </c>
      <c r="C806" t="s">
        <v>386</v>
      </c>
      <c r="D806" s="1">
        <v>0.90500000000000003</v>
      </c>
      <c r="E806" t="s">
        <v>387</v>
      </c>
      <c r="F806">
        <v>117.541</v>
      </c>
    </row>
    <row r="808" spans="1:6">
      <c r="A808" t="s">
        <v>393</v>
      </c>
      <c r="B808">
        <v>301</v>
      </c>
      <c r="C808" t="s">
        <v>394</v>
      </c>
      <c r="D808" t="s">
        <v>395</v>
      </c>
    </row>
    <row r="809" spans="1:6">
      <c r="A809" t="s">
        <v>1</v>
      </c>
      <c r="B809" s="1">
        <v>1.0999999999999999E-2</v>
      </c>
      <c r="C809" t="s">
        <v>386</v>
      </c>
      <c r="D809" s="1">
        <v>0.98899999999999999</v>
      </c>
      <c r="E809" t="s">
        <v>387</v>
      </c>
      <c r="F809">
        <v>20618.044999999998</v>
      </c>
    </row>
    <row r="810" spans="1:6">
      <c r="A810" t="s">
        <v>44</v>
      </c>
    </row>
    <row r="811" spans="1:6">
      <c r="A811" t="s">
        <v>397</v>
      </c>
      <c r="B811" t="s">
        <v>1822</v>
      </c>
      <c r="C811" t="s">
        <v>394</v>
      </c>
      <c r="D811" t="s">
        <v>395</v>
      </c>
    </row>
    <row r="812" spans="1:6">
      <c r="A812" t="s">
        <v>1</v>
      </c>
      <c r="B812" s="1">
        <v>5.7000000000000002E-2</v>
      </c>
      <c r="C812" t="s">
        <v>386</v>
      </c>
      <c r="D812" s="1">
        <v>0.94299999999999995</v>
      </c>
      <c r="E812" t="s">
        <v>387</v>
      </c>
      <c r="F812">
        <v>12.175000000000001</v>
      </c>
    </row>
    <row r="814" spans="1:6">
      <c r="A814" t="s">
        <v>393</v>
      </c>
      <c r="B814">
        <v>63</v>
      </c>
      <c r="C814" t="s">
        <v>394</v>
      </c>
      <c r="D814" t="s">
        <v>400</v>
      </c>
    </row>
    <row r="815" spans="1:6">
      <c r="A815" t="s">
        <v>1</v>
      </c>
      <c r="B815" s="1">
        <v>6.0000000000000001E-3</v>
      </c>
      <c r="C815" t="s">
        <v>386</v>
      </c>
      <c r="D815" s="1">
        <v>0.99399999999999999</v>
      </c>
      <c r="E815" t="s">
        <v>387</v>
      </c>
      <c r="F815">
        <v>19755.221000000001</v>
      </c>
    </row>
    <row r="816" spans="1:6">
      <c r="A816" t="s">
        <v>10</v>
      </c>
    </row>
    <row r="817" spans="1:6">
      <c r="A817" t="s">
        <v>397</v>
      </c>
      <c r="B817" t="s">
        <v>1823</v>
      </c>
      <c r="C817" t="s">
        <v>394</v>
      </c>
      <c r="D817" t="s">
        <v>400</v>
      </c>
    </row>
    <row r="818" spans="1:6">
      <c r="A818" t="s">
        <v>1</v>
      </c>
      <c r="B818" s="1">
        <v>3.0000000000000001E-3</v>
      </c>
      <c r="C818" t="s">
        <v>386</v>
      </c>
      <c r="D818" s="1">
        <v>0.997</v>
      </c>
      <c r="E818" t="s">
        <v>387</v>
      </c>
      <c r="F818">
        <v>13.958</v>
      </c>
    </row>
    <row r="820" spans="1:6">
      <c r="A820" t="s">
        <v>1203</v>
      </c>
    </row>
    <row r="821" spans="1:6">
      <c r="A821" t="s">
        <v>1489</v>
      </c>
    </row>
    <row r="822" spans="1:6">
      <c r="A822" t="s">
        <v>8</v>
      </c>
      <c r="B822" t="s">
        <v>1421</v>
      </c>
      <c r="C822" t="s">
        <v>394</v>
      </c>
      <c r="D822" t="s">
        <v>395</v>
      </c>
    </row>
    <row r="823" spans="1:6">
      <c r="A823" t="s">
        <v>1</v>
      </c>
      <c r="B823" s="1">
        <v>0.18099999999999999</v>
      </c>
      <c r="C823" t="s">
        <v>386</v>
      </c>
      <c r="D823" s="1">
        <v>0.81899999999999995</v>
      </c>
      <c r="E823" t="s">
        <v>387</v>
      </c>
      <c r="F823">
        <v>24.602</v>
      </c>
    </row>
    <row r="824" spans="1:6">
      <c r="A824" t="s">
        <v>56</v>
      </c>
    </row>
    <row r="825" spans="1:6">
      <c r="A825" t="s">
        <v>11</v>
      </c>
    </row>
    <row r="826" spans="1:6">
      <c r="A826" t="s">
        <v>1</v>
      </c>
      <c r="B826" s="2">
        <v>0.18</v>
      </c>
      <c r="C826" t="s">
        <v>386</v>
      </c>
      <c r="D826" s="2">
        <v>0.82</v>
      </c>
      <c r="E826" t="s">
        <v>387</v>
      </c>
      <c r="F826">
        <v>0.113</v>
      </c>
    </row>
    <row r="828" spans="1:6">
      <c r="A828" t="s">
        <v>8</v>
      </c>
      <c r="B828" t="s">
        <v>1550</v>
      </c>
      <c r="C828" t="s">
        <v>394</v>
      </c>
      <c r="D828" t="s">
        <v>400</v>
      </c>
    </row>
    <row r="829" spans="1:6">
      <c r="A829" t="s">
        <v>1</v>
      </c>
      <c r="B829" s="1">
        <v>0.127</v>
      </c>
      <c r="C829" t="s">
        <v>386</v>
      </c>
      <c r="D829" s="1">
        <v>0.873</v>
      </c>
      <c r="E829" t="s">
        <v>387</v>
      </c>
      <c r="F829">
        <v>20.887</v>
      </c>
    </row>
    <row r="830" spans="1:6">
      <c r="A830" t="s">
        <v>56</v>
      </c>
    </row>
    <row r="831" spans="1:6">
      <c r="A831" t="s">
        <v>11</v>
      </c>
    </row>
    <row r="832" spans="1:6">
      <c r="A832" t="s">
        <v>1</v>
      </c>
      <c r="B832" s="1">
        <v>0.125</v>
      </c>
      <c r="C832" t="s">
        <v>386</v>
      </c>
      <c r="D832" s="1">
        <v>0.875</v>
      </c>
      <c r="E832" t="s">
        <v>387</v>
      </c>
      <c r="F832">
        <v>0.16700000000000001</v>
      </c>
    </row>
    <row r="834" spans="1:6">
      <c r="A834" t="s">
        <v>1489</v>
      </c>
    </row>
    <row r="835" spans="1:6">
      <c r="A835" t="s">
        <v>13</v>
      </c>
      <c r="B835" t="s">
        <v>1547</v>
      </c>
      <c r="C835" t="s">
        <v>394</v>
      </c>
      <c r="D835" t="s">
        <v>395</v>
      </c>
    </row>
    <row r="836" spans="1:6">
      <c r="A836" t="s">
        <v>1</v>
      </c>
      <c r="B836" s="1">
        <v>5.3999999999999999E-2</v>
      </c>
      <c r="C836" t="s">
        <v>386</v>
      </c>
      <c r="D836" s="1">
        <v>0.94599999999999995</v>
      </c>
      <c r="E836" t="s">
        <v>387</v>
      </c>
      <c r="F836">
        <v>320.85700000000003</v>
      </c>
    </row>
    <row r="837" spans="1:6">
      <c r="A837" t="s">
        <v>44</v>
      </c>
    </row>
    <row r="838" spans="1:6">
      <c r="A838" t="s">
        <v>16</v>
      </c>
    </row>
    <row r="839" spans="1:6">
      <c r="A839" t="s">
        <v>1</v>
      </c>
      <c r="B839" s="1">
        <v>6.6000000000000003E-2</v>
      </c>
      <c r="C839" t="s">
        <v>386</v>
      </c>
      <c r="D839" s="1">
        <v>0.93400000000000005</v>
      </c>
      <c r="E839" t="s">
        <v>387</v>
      </c>
      <c r="F839">
        <v>4.2919999999999998</v>
      </c>
    </row>
    <row r="841" spans="1:6">
      <c r="A841" t="s">
        <v>13</v>
      </c>
      <c r="B841" t="s">
        <v>1532</v>
      </c>
      <c r="C841" t="s">
        <v>394</v>
      </c>
      <c r="D841" t="s">
        <v>400</v>
      </c>
    </row>
    <row r="842" spans="1:6">
      <c r="A842" t="s">
        <v>1</v>
      </c>
      <c r="B842" s="1">
        <v>0.14299999999999999</v>
      </c>
      <c r="C842" t="s">
        <v>386</v>
      </c>
      <c r="D842" s="1">
        <v>0.85699999999999998</v>
      </c>
      <c r="E842" t="s">
        <v>387</v>
      </c>
      <c r="F842">
        <v>287.63299999999998</v>
      </c>
    </row>
    <row r="843" spans="1:6">
      <c r="A843" t="s">
        <v>56</v>
      </c>
    </row>
    <row r="844" spans="1:6">
      <c r="A844" t="s">
        <v>16</v>
      </c>
    </row>
    <row r="845" spans="1:6">
      <c r="A845" t="s">
        <v>1</v>
      </c>
      <c r="B845" s="1">
        <v>0.152</v>
      </c>
      <c r="C845" t="s">
        <v>386</v>
      </c>
      <c r="D845" s="1">
        <v>0.84799999999999998</v>
      </c>
      <c r="E845" t="s">
        <v>387</v>
      </c>
      <c r="F845">
        <v>4.6120000000000001</v>
      </c>
    </row>
    <row r="847" spans="1:6">
      <c r="A847" t="s">
        <v>393</v>
      </c>
      <c r="B847">
        <v>13</v>
      </c>
      <c r="C847" t="s">
        <v>394</v>
      </c>
      <c r="D847" t="s">
        <v>395</v>
      </c>
    </row>
    <row r="848" spans="1:6">
      <c r="A848" t="s">
        <v>1</v>
      </c>
      <c r="B848" s="1">
        <v>8.9999999999999993E-3</v>
      </c>
      <c r="C848" t="s">
        <v>386</v>
      </c>
      <c r="D848" s="1">
        <v>0.99099999999999999</v>
      </c>
      <c r="E848" t="s">
        <v>387</v>
      </c>
      <c r="F848">
        <v>6585.3639999999996</v>
      </c>
    </row>
    <row r="849" spans="1:6">
      <c r="A849" t="s">
        <v>234</v>
      </c>
    </row>
    <row r="850" spans="1:6">
      <c r="A850" t="s">
        <v>397</v>
      </c>
      <c r="B850" t="s">
        <v>1824</v>
      </c>
      <c r="C850" t="s">
        <v>394</v>
      </c>
      <c r="D850" t="s">
        <v>395</v>
      </c>
    </row>
    <row r="851" spans="1:6">
      <c r="A851" t="s">
        <v>1</v>
      </c>
      <c r="B851" s="1">
        <v>5.0000000000000001E-3</v>
      </c>
      <c r="C851" t="s">
        <v>386</v>
      </c>
      <c r="D851" s="1">
        <v>0.995</v>
      </c>
      <c r="E851" t="s">
        <v>387</v>
      </c>
      <c r="F851">
        <v>452.24400000000003</v>
      </c>
    </row>
    <row r="853" spans="1:6">
      <c r="A853" t="s">
        <v>393</v>
      </c>
      <c r="B853">
        <v>8</v>
      </c>
      <c r="C853" t="s">
        <v>394</v>
      </c>
      <c r="D853" t="s">
        <v>400</v>
      </c>
    </row>
    <row r="854" spans="1:6">
      <c r="A854" t="s">
        <v>1</v>
      </c>
      <c r="B854" s="1">
        <v>5.6000000000000001E-2</v>
      </c>
      <c r="C854" t="s">
        <v>386</v>
      </c>
      <c r="D854" s="1">
        <v>0.94399999999999995</v>
      </c>
      <c r="E854" t="s">
        <v>387</v>
      </c>
      <c r="F854">
        <v>6606.09</v>
      </c>
    </row>
    <row r="855" spans="1:6">
      <c r="A855" t="s">
        <v>36</v>
      </c>
    </row>
    <row r="856" spans="1:6">
      <c r="A856" t="s">
        <v>397</v>
      </c>
      <c r="B856" t="s">
        <v>1825</v>
      </c>
      <c r="C856" t="s">
        <v>394</v>
      </c>
      <c r="D856" t="s">
        <v>400</v>
      </c>
    </row>
    <row r="857" spans="1:6">
      <c r="A857" t="s">
        <v>1</v>
      </c>
      <c r="B857" s="1">
        <v>1.4E-2</v>
      </c>
      <c r="C857" t="s">
        <v>386</v>
      </c>
      <c r="D857" s="1">
        <v>0.98599999999999999</v>
      </c>
      <c r="E857" t="s">
        <v>387</v>
      </c>
      <c r="F857">
        <v>236.822</v>
      </c>
    </row>
    <row r="859" spans="1:6">
      <c r="A859" t="s">
        <v>1205</v>
      </c>
    </row>
    <row r="860" spans="1:6">
      <c r="A860" t="s">
        <v>1355</v>
      </c>
    </row>
    <row r="861" spans="1:6">
      <c r="A861" t="s">
        <v>8</v>
      </c>
      <c r="B861" t="s">
        <v>1826</v>
      </c>
      <c r="C861" t="s">
        <v>394</v>
      </c>
      <c r="D861" t="s">
        <v>395</v>
      </c>
    </row>
    <row r="862" spans="1:6">
      <c r="A862" t="s">
        <v>1</v>
      </c>
      <c r="B862" s="2">
        <v>0.18</v>
      </c>
      <c r="C862" t="s">
        <v>386</v>
      </c>
      <c r="D862" s="2">
        <v>0.82</v>
      </c>
      <c r="E862" t="s">
        <v>387</v>
      </c>
      <c r="F862">
        <v>3.7250000000000001</v>
      </c>
    </row>
    <row r="863" spans="1:6">
      <c r="A863" t="s">
        <v>56</v>
      </c>
    </row>
    <row r="864" spans="1:6">
      <c r="A864" t="s">
        <v>11</v>
      </c>
    </row>
    <row r="865" spans="1:6">
      <c r="A865" t="s">
        <v>1</v>
      </c>
      <c r="B865" s="1">
        <v>0.25900000000000001</v>
      </c>
      <c r="C865" t="s">
        <v>386</v>
      </c>
      <c r="D865" s="1">
        <v>0.74099999999999999</v>
      </c>
      <c r="E865" t="s">
        <v>387</v>
      </c>
      <c r="F865">
        <v>1.2999999999999999E-2</v>
      </c>
    </row>
    <row r="867" spans="1:6">
      <c r="A867" t="s">
        <v>8</v>
      </c>
      <c r="B867" t="s">
        <v>1357</v>
      </c>
      <c r="C867" t="s">
        <v>394</v>
      </c>
      <c r="D867" t="s">
        <v>400</v>
      </c>
    </row>
    <row r="868" spans="1:6">
      <c r="A868" t="s">
        <v>1</v>
      </c>
      <c r="B868" s="1">
        <v>0.183</v>
      </c>
      <c r="C868" t="s">
        <v>386</v>
      </c>
      <c r="D868" s="1">
        <v>0.81699999999999995</v>
      </c>
      <c r="E868" t="s">
        <v>387</v>
      </c>
      <c r="F868">
        <v>3.1160000000000001</v>
      </c>
    </row>
    <row r="869" spans="1:6">
      <c r="A869" t="s">
        <v>36</v>
      </c>
    </row>
    <row r="870" spans="1:6">
      <c r="A870" t="s">
        <v>11</v>
      </c>
    </row>
    <row r="871" spans="1:6">
      <c r="A871" t="s">
        <v>1</v>
      </c>
      <c r="B871" s="1">
        <v>0.252</v>
      </c>
      <c r="C871" t="s">
        <v>386</v>
      </c>
      <c r="D871" s="1">
        <v>0.748</v>
      </c>
      <c r="E871" t="s">
        <v>387</v>
      </c>
      <c r="F871">
        <v>4.4999999999999998E-2</v>
      </c>
    </row>
    <row r="873" spans="1:6">
      <c r="A873" t="s">
        <v>1355</v>
      </c>
    </row>
    <row r="874" spans="1:6">
      <c r="A874" t="s">
        <v>13</v>
      </c>
      <c r="B874" t="s">
        <v>1827</v>
      </c>
      <c r="C874" t="s">
        <v>394</v>
      </c>
      <c r="D874" t="s">
        <v>395</v>
      </c>
    </row>
    <row r="875" spans="1:6">
      <c r="A875" t="s">
        <v>1</v>
      </c>
      <c r="B875" s="1">
        <v>0.217</v>
      </c>
      <c r="C875" t="s">
        <v>386</v>
      </c>
      <c r="D875" s="1">
        <v>0.78300000000000003</v>
      </c>
      <c r="E875" t="s">
        <v>387</v>
      </c>
      <c r="F875">
        <v>18.998999999999999</v>
      </c>
    </row>
    <row r="876" spans="1:6">
      <c r="A876" t="s">
        <v>1828</v>
      </c>
    </row>
    <row r="877" spans="1:6">
      <c r="A877" t="s">
        <v>16</v>
      </c>
    </row>
    <row r="878" spans="1:6">
      <c r="A878" t="s">
        <v>1</v>
      </c>
      <c r="B878" s="1">
        <v>0.252</v>
      </c>
      <c r="C878" t="s">
        <v>386</v>
      </c>
      <c r="D878" s="1">
        <v>0.748</v>
      </c>
      <c r="E878" t="s">
        <v>387</v>
      </c>
      <c r="F878">
        <v>1.9379999999999999</v>
      </c>
    </row>
    <row r="880" spans="1:6">
      <c r="A880" t="s">
        <v>13</v>
      </c>
      <c r="B880" t="s">
        <v>1829</v>
      </c>
      <c r="C880" t="s">
        <v>394</v>
      </c>
      <c r="D880" t="s">
        <v>400</v>
      </c>
    </row>
    <row r="881" spans="1:6">
      <c r="A881" t="s">
        <v>1</v>
      </c>
      <c r="B881" s="1">
        <v>0.214</v>
      </c>
      <c r="C881" t="s">
        <v>386</v>
      </c>
      <c r="D881" s="1">
        <v>0.78600000000000003</v>
      </c>
      <c r="E881" t="s">
        <v>387</v>
      </c>
      <c r="F881">
        <v>18.024000000000001</v>
      </c>
    </row>
    <row r="882" spans="1:6">
      <c r="A882" t="s">
        <v>1641</v>
      </c>
    </row>
    <row r="883" spans="1:6">
      <c r="A883" t="s">
        <v>16</v>
      </c>
    </row>
    <row r="884" spans="1:6">
      <c r="A884" t="s">
        <v>1</v>
      </c>
      <c r="B884" s="1">
        <v>0.252</v>
      </c>
      <c r="C884" t="s">
        <v>386</v>
      </c>
      <c r="D884" s="1">
        <v>0.748</v>
      </c>
      <c r="E884" t="s">
        <v>387</v>
      </c>
      <c r="F884">
        <v>1.5980000000000001</v>
      </c>
    </row>
    <row r="886" spans="1:6">
      <c r="A886" t="s">
        <v>393</v>
      </c>
      <c r="B886">
        <v>60</v>
      </c>
      <c r="C886" t="s">
        <v>394</v>
      </c>
      <c r="D886" t="s">
        <v>395</v>
      </c>
    </row>
    <row r="887" spans="1:6">
      <c r="A887" t="s">
        <v>1</v>
      </c>
      <c r="B887" s="2">
        <v>0.18</v>
      </c>
      <c r="C887" t="s">
        <v>386</v>
      </c>
      <c r="D887" s="2">
        <v>0.82</v>
      </c>
      <c r="E887" t="s">
        <v>387</v>
      </c>
      <c r="F887">
        <v>276.34800000000001</v>
      </c>
    </row>
    <row r="888" spans="1:6">
      <c r="A888" t="s">
        <v>178</v>
      </c>
    </row>
    <row r="889" spans="1:6">
      <c r="A889" t="s">
        <v>397</v>
      </c>
      <c r="B889" t="s">
        <v>1830</v>
      </c>
      <c r="C889" t="s">
        <v>394</v>
      </c>
      <c r="D889" t="s">
        <v>395</v>
      </c>
    </row>
    <row r="890" spans="1:6">
      <c r="A890" t="s">
        <v>1</v>
      </c>
      <c r="B890" s="1">
        <v>0.252</v>
      </c>
      <c r="C890" t="s">
        <v>386</v>
      </c>
      <c r="D890" s="1">
        <v>0.748</v>
      </c>
      <c r="E890" t="s">
        <v>387</v>
      </c>
      <c r="F890">
        <v>18.231000000000002</v>
      </c>
    </row>
    <row r="892" spans="1:6">
      <c r="A892" t="s">
        <v>393</v>
      </c>
      <c r="B892">
        <v>43</v>
      </c>
      <c r="C892" t="s">
        <v>394</v>
      </c>
      <c r="D892" t="s">
        <v>400</v>
      </c>
    </row>
    <row r="893" spans="1:6">
      <c r="A893" t="s">
        <v>1</v>
      </c>
      <c r="B893" s="1">
        <v>0.19900000000000001</v>
      </c>
      <c r="C893" t="s">
        <v>386</v>
      </c>
      <c r="D893" s="1">
        <v>0.80100000000000005</v>
      </c>
      <c r="E893" t="s">
        <v>387</v>
      </c>
      <c r="F893">
        <v>275.12099999999998</v>
      </c>
    </row>
    <row r="894" spans="1:6">
      <c r="A894" t="s">
        <v>1831</v>
      </c>
    </row>
    <row r="895" spans="1:6">
      <c r="A895" t="s">
        <v>397</v>
      </c>
      <c r="B895" t="s">
        <v>1832</v>
      </c>
      <c r="C895" t="s">
        <v>394</v>
      </c>
      <c r="D895" t="s">
        <v>400</v>
      </c>
    </row>
    <row r="896" spans="1:6">
      <c r="A896" t="s">
        <v>1</v>
      </c>
      <c r="B896" s="1">
        <v>0.252</v>
      </c>
      <c r="C896" t="s">
        <v>386</v>
      </c>
      <c r="D896" s="1">
        <v>0.748</v>
      </c>
      <c r="E896" t="s">
        <v>387</v>
      </c>
      <c r="F896">
        <v>35.664000000000001</v>
      </c>
    </row>
    <row r="898" spans="1:6">
      <c r="A898" t="s">
        <v>1206</v>
      </c>
    </row>
    <row r="899" spans="1:6">
      <c r="A899" t="s">
        <v>1355</v>
      </c>
    </row>
    <row r="900" spans="1:6">
      <c r="A900" t="s">
        <v>8</v>
      </c>
      <c r="B900" t="s">
        <v>1356</v>
      </c>
      <c r="C900" t="s">
        <v>394</v>
      </c>
      <c r="D900" t="s">
        <v>395</v>
      </c>
    </row>
    <row r="901" spans="1:6">
      <c r="A901" t="s">
        <v>1</v>
      </c>
      <c r="B901" s="2">
        <v>0</v>
      </c>
      <c r="C901" t="s">
        <v>386</v>
      </c>
      <c r="D901" s="2">
        <v>1</v>
      </c>
      <c r="E901" t="s">
        <v>387</v>
      </c>
      <c r="F901">
        <v>0.156</v>
      </c>
    </row>
    <row r="902" spans="1:6">
      <c r="A902" t="s">
        <v>10</v>
      </c>
    </row>
    <row r="903" spans="1:6">
      <c r="A903" t="s">
        <v>11</v>
      </c>
    </row>
    <row r="904" spans="1:6">
      <c r="A904" t="s">
        <v>1</v>
      </c>
      <c r="B904" s="2">
        <v>0.05</v>
      </c>
      <c r="C904" t="s">
        <v>386</v>
      </c>
      <c r="D904" s="2">
        <v>0.95</v>
      </c>
      <c r="E904" t="s">
        <v>387</v>
      </c>
      <c r="F904">
        <v>6.0000000000000001E-3</v>
      </c>
    </row>
    <row r="906" spans="1:6">
      <c r="A906" t="s">
        <v>8</v>
      </c>
      <c r="B906" t="s">
        <v>1357</v>
      </c>
      <c r="C906" t="s">
        <v>394</v>
      </c>
      <c r="D906" t="s">
        <v>400</v>
      </c>
    </row>
    <row r="907" spans="1:6">
      <c r="A907" t="s">
        <v>1</v>
      </c>
      <c r="B907" s="2">
        <v>0</v>
      </c>
      <c r="C907" t="s">
        <v>386</v>
      </c>
      <c r="D907" s="2">
        <v>1</v>
      </c>
      <c r="E907" t="s">
        <v>387</v>
      </c>
      <c r="F907">
        <v>0.154</v>
      </c>
    </row>
    <row r="908" spans="1:6">
      <c r="A908" t="s">
        <v>21</v>
      </c>
    </row>
    <row r="909" spans="1:6">
      <c r="A909" t="s">
        <v>11</v>
      </c>
    </row>
    <row r="910" spans="1:6">
      <c r="A910" t="s">
        <v>1</v>
      </c>
      <c r="B910" s="2">
        <v>0</v>
      </c>
      <c r="C910" t="s">
        <v>386</v>
      </c>
      <c r="D910" s="2">
        <v>1</v>
      </c>
      <c r="E910" t="s">
        <v>387</v>
      </c>
      <c r="F910">
        <v>7.0000000000000001E-3</v>
      </c>
    </row>
    <row r="912" spans="1:6">
      <c r="A912" t="s">
        <v>1355</v>
      </c>
    </row>
    <row r="913" spans="1:6">
      <c r="A913" t="s">
        <v>13</v>
      </c>
      <c r="B913" t="s">
        <v>1358</v>
      </c>
      <c r="C913" t="s">
        <v>394</v>
      </c>
      <c r="D913" t="s">
        <v>395</v>
      </c>
    </row>
    <row r="914" spans="1:6">
      <c r="A914" t="s">
        <v>1</v>
      </c>
      <c r="B914" s="2">
        <v>0</v>
      </c>
      <c r="C914" t="s">
        <v>386</v>
      </c>
      <c r="D914" s="2">
        <v>1</v>
      </c>
      <c r="E914" t="s">
        <v>387</v>
      </c>
      <c r="F914">
        <v>0.90200000000000002</v>
      </c>
    </row>
    <row r="915" spans="1:6">
      <c r="A915" t="s">
        <v>1359</v>
      </c>
    </row>
    <row r="916" spans="1:6">
      <c r="A916" t="s">
        <v>16</v>
      </c>
    </row>
    <row r="917" spans="1:6">
      <c r="A917" t="s">
        <v>1</v>
      </c>
      <c r="B917" s="2">
        <v>0.1</v>
      </c>
      <c r="C917" t="s">
        <v>386</v>
      </c>
      <c r="D917" s="2">
        <v>0.9</v>
      </c>
      <c r="E917" t="s">
        <v>387</v>
      </c>
      <c r="F917">
        <v>7.6999999999999999E-2</v>
      </c>
    </row>
    <row r="919" spans="1:6">
      <c r="A919" t="s">
        <v>13</v>
      </c>
      <c r="B919" t="s">
        <v>1360</v>
      </c>
      <c r="C919" t="s">
        <v>394</v>
      </c>
      <c r="D919" t="s">
        <v>400</v>
      </c>
    </row>
    <row r="920" spans="1:6">
      <c r="A920" t="s">
        <v>1</v>
      </c>
      <c r="B920" s="2">
        <v>0</v>
      </c>
      <c r="C920" t="s">
        <v>386</v>
      </c>
      <c r="D920" s="2">
        <v>1</v>
      </c>
      <c r="E920" t="s">
        <v>387</v>
      </c>
      <c r="F920">
        <v>0.83499999999999996</v>
      </c>
    </row>
    <row r="921" spans="1:6">
      <c r="A921" t="s">
        <v>1641</v>
      </c>
    </row>
    <row r="922" spans="1:6">
      <c r="A922" t="s">
        <v>16</v>
      </c>
    </row>
    <row r="923" spans="1:6">
      <c r="A923" t="s">
        <v>1</v>
      </c>
      <c r="B923" s="2">
        <v>0.1</v>
      </c>
      <c r="C923" t="s">
        <v>386</v>
      </c>
      <c r="D923" s="2">
        <v>0.9</v>
      </c>
      <c r="E923" t="s">
        <v>387</v>
      </c>
      <c r="F923">
        <v>0.11</v>
      </c>
    </row>
    <row r="925" spans="1:6">
      <c r="A925" t="s">
        <v>393</v>
      </c>
      <c r="B925">
        <v>320</v>
      </c>
      <c r="C925" t="s">
        <v>394</v>
      </c>
      <c r="D925" t="s">
        <v>395</v>
      </c>
    </row>
    <row r="926" spans="1:6">
      <c r="A926" t="s">
        <v>1</v>
      </c>
      <c r="B926" s="2">
        <v>0</v>
      </c>
      <c r="C926" t="s">
        <v>386</v>
      </c>
      <c r="D926" s="2">
        <v>1</v>
      </c>
      <c r="E926" t="s">
        <v>387</v>
      </c>
      <c r="F926">
        <v>0.376</v>
      </c>
    </row>
    <row r="927" spans="1:6">
      <c r="A927" t="s">
        <v>1833</v>
      </c>
    </row>
    <row r="928" spans="1:6">
      <c r="A928" t="s">
        <v>397</v>
      </c>
      <c r="B928" t="s">
        <v>1834</v>
      </c>
      <c r="C928" t="s">
        <v>394</v>
      </c>
      <c r="D928" t="s">
        <v>395</v>
      </c>
    </row>
    <row r="929" spans="1:6">
      <c r="A929" t="s">
        <v>1</v>
      </c>
      <c r="B929" s="2">
        <v>0.35</v>
      </c>
      <c r="C929" t="s">
        <v>386</v>
      </c>
      <c r="D929" s="2">
        <v>0.65</v>
      </c>
      <c r="E929" t="s">
        <v>387</v>
      </c>
      <c r="F929">
        <v>0.152</v>
      </c>
    </row>
    <row r="931" spans="1:6">
      <c r="A931" t="s">
        <v>393</v>
      </c>
      <c r="B931">
        <v>324</v>
      </c>
      <c r="C931" t="s">
        <v>394</v>
      </c>
      <c r="D931" t="s">
        <v>400</v>
      </c>
    </row>
    <row r="932" spans="1:6">
      <c r="A932" t="s">
        <v>1</v>
      </c>
      <c r="B932" s="2">
        <v>0</v>
      </c>
      <c r="C932" t="s">
        <v>386</v>
      </c>
      <c r="D932" s="2">
        <v>1</v>
      </c>
      <c r="E932" t="s">
        <v>387</v>
      </c>
      <c r="F932">
        <v>0.38500000000000001</v>
      </c>
    </row>
    <row r="933" spans="1:6">
      <c r="A933" t="s">
        <v>1835</v>
      </c>
    </row>
    <row r="934" spans="1:6">
      <c r="A934" t="s">
        <v>397</v>
      </c>
      <c r="B934" t="s">
        <v>1836</v>
      </c>
      <c r="C934" t="s">
        <v>394</v>
      </c>
      <c r="D934" t="s">
        <v>400</v>
      </c>
    </row>
    <row r="935" spans="1:6">
      <c r="A935" t="s">
        <v>1</v>
      </c>
      <c r="B935" s="2">
        <v>0.35</v>
      </c>
      <c r="C935" t="s">
        <v>386</v>
      </c>
      <c r="D935" s="2">
        <v>0.65</v>
      </c>
      <c r="E935" t="s">
        <v>387</v>
      </c>
      <c r="F935">
        <v>0.20499999999999999</v>
      </c>
    </row>
    <row r="937" spans="1:6">
      <c r="A937" t="s">
        <v>1207</v>
      </c>
    </row>
    <row r="938" spans="1:6">
      <c r="A938" t="s">
        <v>1355</v>
      </c>
    </row>
    <row r="939" spans="1:6">
      <c r="A939" t="s">
        <v>8</v>
      </c>
      <c r="B939" t="s">
        <v>1365</v>
      </c>
      <c r="C939" t="s">
        <v>394</v>
      </c>
      <c r="D939" t="s">
        <v>395</v>
      </c>
    </row>
    <row r="940" spans="1:6">
      <c r="A940" t="s">
        <v>1</v>
      </c>
      <c r="B940" s="2">
        <v>0</v>
      </c>
      <c r="C940" t="s">
        <v>386</v>
      </c>
      <c r="D940" s="2">
        <v>1</v>
      </c>
      <c r="E940" t="s">
        <v>387</v>
      </c>
      <c r="F940">
        <v>0.14699999999999999</v>
      </c>
    </row>
    <row r="941" spans="1:6">
      <c r="A941" t="s">
        <v>56</v>
      </c>
    </row>
    <row r="942" spans="1:6">
      <c r="A942" t="s">
        <v>11</v>
      </c>
    </row>
    <row r="943" spans="1:6">
      <c r="A943" t="s">
        <v>1</v>
      </c>
      <c r="B943" s="2">
        <v>0.15</v>
      </c>
      <c r="C943" t="s">
        <v>386</v>
      </c>
      <c r="D943" s="2">
        <v>0.85</v>
      </c>
      <c r="E943" t="s">
        <v>387</v>
      </c>
      <c r="F943">
        <v>5.0000000000000001E-3</v>
      </c>
    </row>
    <row r="945" spans="1:6">
      <c r="A945" t="s">
        <v>8</v>
      </c>
      <c r="B945" t="s">
        <v>1366</v>
      </c>
      <c r="C945" t="s">
        <v>394</v>
      </c>
      <c r="D945" t="s">
        <v>400</v>
      </c>
    </row>
    <row r="946" spans="1:6">
      <c r="A946" t="s">
        <v>1</v>
      </c>
      <c r="B946" s="2">
        <v>0</v>
      </c>
      <c r="C946" t="s">
        <v>386</v>
      </c>
      <c r="D946" s="2">
        <v>1</v>
      </c>
      <c r="E946" t="s">
        <v>387</v>
      </c>
      <c r="F946">
        <v>0.14699999999999999</v>
      </c>
    </row>
    <row r="947" spans="1:6">
      <c r="A947" t="s">
        <v>10</v>
      </c>
    </row>
    <row r="948" spans="1:6">
      <c r="A948" t="s">
        <v>11</v>
      </c>
    </row>
    <row r="949" spans="1:6">
      <c r="A949" t="s">
        <v>1</v>
      </c>
      <c r="B949" s="2">
        <v>0.05</v>
      </c>
      <c r="C949" t="s">
        <v>386</v>
      </c>
      <c r="D949" s="2">
        <v>0.95</v>
      </c>
      <c r="E949" t="s">
        <v>387</v>
      </c>
      <c r="F949">
        <v>5.0000000000000001E-3</v>
      </c>
    </row>
    <row r="951" spans="1:6">
      <c r="A951" t="s">
        <v>1355</v>
      </c>
    </row>
    <row r="952" spans="1:6">
      <c r="A952" t="s">
        <v>13</v>
      </c>
      <c r="B952" t="s">
        <v>1367</v>
      </c>
      <c r="C952" t="s">
        <v>394</v>
      </c>
      <c r="D952" t="s">
        <v>395</v>
      </c>
    </row>
    <row r="953" spans="1:6">
      <c r="A953" t="s">
        <v>1</v>
      </c>
      <c r="B953" s="2">
        <v>0</v>
      </c>
      <c r="C953" t="s">
        <v>386</v>
      </c>
      <c r="D953" s="2">
        <v>1</v>
      </c>
      <c r="E953" t="s">
        <v>387</v>
      </c>
      <c r="F953">
        <v>0.82699999999999996</v>
      </c>
    </row>
    <row r="954" spans="1:6">
      <c r="A954" t="s">
        <v>1599</v>
      </c>
    </row>
    <row r="955" spans="1:6">
      <c r="A955" t="s">
        <v>16</v>
      </c>
    </row>
    <row r="956" spans="1:6">
      <c r="A956" t="s">
        <v>1</v>
      </c>
      <c r="B956" s="2">
        <v>0</v>
      </c>
      <c r="C956" t="s">
        <v>386</v>
      </c>
      <c r="D956" s="2">
        <v>1</v>
      </c>
      <c r="E956" t="s">
        <v>387</v>
      </c>
      <c r="F956">
        <v>0.13600000000000001</v>
      </c>
    </row>
    <row r="958" spans="1:6">
      <c r="A958" t="s">
        <v>13</v>
      </c>
      <c r="B958" t="s">
        <v>1369</v>
      </c>
      <c r="C958" t="s">
        <v>394</v>
      </c>
      <c r="D958" t="s">
        <v>400</v>
      </c>
    </row>
    <row r="959" spans="1:6">
      <c r="A959" t="s">
        <v>1</v>
      </c>
      <c r="B959" s="2">
        <v>0</v>
      </c>
      <c r="C959" t="s">
        <v>386</v>
      </c>
      <c r="D959" s="2">
        <v>1</v>
      </c>
      <c r="E959" t="s">
        <v>387</v>
      </c>
      <c r="F959">
        <v>0.76300000000000001</v>
      </c>
    </row>
    <row r="960" spans="1:6">
      <c r="A960" t="s">
        <v>1837</v>
      </c>
    </row>
    <row r="961" spans="1:6">
      <c r="A961" t="s">
        <v>16</v>
      </c>
    </row>
    <row r="962" spans="1:6">
      <c r="A962" t="s">
        <v>1</v>
      </c>
      <c r="B962" s="2">
        <v>0.05</v>
      </c>
      <c r="C962" t="s">
        <v>386</v>
      </c>
      <c r="D962" s="2">
        <v>0.95</v>
      </c>
      <c r="E962" t="s">
        <v>387</v>
      </c>
      <c r="F962">
        <v>0.129</v>
      </c>
    </row>
    <row r="964" spans="1:6">
      <c r="A964" t="s">
        <v>393</v>
      </c>
      <c r="B964">
        <v>96</v>
      </c>
      <c r="C964" t="s">
        <v>394</v>
      </c>
      <c r="D964" t="s">
        <v>395</v>
      </c>
    </row>
    <row r="965" spans="1:6">
      <c r="A965" t="s">
        <v>1</v>
      </c>
      <c r="B965" s="2">
        <v>0.05</v>
      </c>
      <c r="C965" t="s">
        <v>386</v>
      </c>
      <c r="D965" s="2">
        <v>0.95</v>
      </c>
      <c r="E965" t="s">
        <v>387</v>
      </c>
      <c r="F965">
        <v>0.31900000000000001</v>
      </c>
    </row>
    <row r="966" spans="1:6">
      <c r="A966" t="s">
        <v>123</v>
      </c>
    </row>
    <row r="967" spans="1:6">
      <c r="A967" t="s">
        <v>397</v>
      </c>
      <c r="B967" t="s">
        <v>1371</v>
      </c>
      <c r="C967" t="s">
        <v>394</v>
      </c>
      <c r="D967" t="s">
        <v>395</v>
      </c>
    </row>
    <row r="968" spans="1:6">
      <c r="A968" t="s">
        <v>1</v>
      </c>
      <c r="B968" s="2">
        <v>0.15</v>
      </c>
      <c r="C968" t="s">
        <v>386</v>
      </c>
      <c r="D968" s="2">
        <v>0.85</v>
      </c>
      <c r="E968" t="s">
        <v>387</v>
      </c>
      <c r="F968">
        <v>0.03</v>
      </c>
    </row>
    <row r="970" spans="1:6">
      <c r="A970" t="s">
        <v>393</v>
      </c>
      <c r="B970">
        <v>58</v>
      </c>
      <c r="C970" t="s">
        <v>394</v>
      </c>
      <c r="D970" t="s">
        <v>400</v>
      </c>
    </row>
    <row r="971" spans="1:6">
      <c r="A971" t="s">
        <v>1</v>
      </c>
      <c r="B971" s="2">
        <v>0</v>
      </c>
      <c r="C971" t="s">
        <v>386</v>
      </c>
      <c r="D971" s="2">
        <v>1</v>
      </c>
      <c r="E971" t="s">
        <v>387</v>
      </c>
      <c r="F971">
        <v>0.34</v>
      </c>
    </row>
    <row r="972" spans="1:6">
      <c r="A972" t="s">
        <v>95</v>
      </c>
    </row>
    <row r="973" spans="1:6">
      <c r="A973" t="s">
        <v>397</v>
      </c>
      <c r="B973" t="s">
        <v>1372</v>
      </c>
      <c r="C973" t="s">
        <v>394</v>
      </c>
      <c r="D973" t="s">
        <v>400</v>
      </c>
    </row>
    <row r="974" spans="1:6">
      <c r="A974" t="s">
        <v>1</v>
      </c>
      <c r="B974" s="2">
        <v>0.1</v>
      </c>
      <c r="C974" t="s">
        <v>386</v>
      </c>
      <c r="D974" s="2">
        <v>0.9</v>
      </c>
      <c r="E974" t="s">
        <v>387</v>
      </c>
      <c r="F974">
        <v>6.3E-2</v>
      </c>
    </row>
    <row r="976" spans="1:6">
      <c r="A976" t="s">
        <v>1208</v>
      </c>
    </row>
    <row r="977" spans="1:6">
      <c r="A977" t="s">
        <v>1355</v>
      </c>
    </row>
    <row r="978" spans="1:6">
      <c r="A978" t="s">
        <v>8</v>
      </c>
      <c r="B978" t="s">
        <v>1388</v>
      </c>
      <c r="C978" t="s">
        <v>394</v>
      </c>
      <c r="D978" t="s">
        <v>395</v>
      </c>
    </row>
    <row r="979" spans="1:6">
      <c r="A979" t="s">
        <v>1</v>
      </c>
      <c r="B979" s="1">
        <v>0.26600000000000001</v>
      </c>
      <c r="C979" t="s">
        <v>386</v>
      </c>
      <c r="D979" s="1">
        <v>0.73399999999999999</v>
      </c>
      <c r="E979" t="s">
        <v>387</v>
      </c>
      <c r="F979">
        <v>0.35299999999999998</v>
      </c>
    </row>
    <row r="980" spans="1:6">
      <c r="A980" t="s">
        <v>56</v>
      </c>
    </row>
    <row r="981" spans="1:6">
      <c r="A981" t="s">
        <v>11</v>
      </c>
    </row>
    <row r="982" spans="1:6">
      <c r="A982" t="s">
        <v>1</v>
      </c>
      <c r="B982" s="1">
        <v>0.40600000000000003</v>
      </c>
      <c r="C982" t="s">
        <v>386</v>
      </c>
      <c r="D982" s="1">
        <v>0.59399999999999997</v>
      </c>
      <c r="E982" t="s">
        <v>387</v>
      </c>
      <c r="F982">
        <v>7.0000000000000001E-3</v>
      </c>
    </row>
    <row r="984" spans="1:6">
      <c r="A984" t="s">
        <v>8</v>
      </c>
      <c r="B984" t="s">
        <v>1389</v>
      </c>
      <c r="C984" t="s">
        <v>394</v>
      </c>
      <c r="D984" t="s">
        <v>400</v>
      </c>
    </row>
    <row r="985" spans="1:6">
      <c r="A985" t="s">
        <v>1</v>
      </c>
      <c r="B985" s="1">
        <v>0.29699999999999999</v>
      </c>
      <c r="C985" t="s">
        <v>386</v>
      </c>
      <c r="D985" s="1">
        <v>0.70299999999999996</v>
      </c>
      <c r="E985" t="s">
        <v>387</v>
      </c>
      <c r="F985">
        <v>0.35</v>
      </c>
    </row>
    <row r="986" spans="1:6">
      <c r="A986" t="s">
        <v>56</v>
      </c>
    </row>
    <row r="987" spans="1:6">
      <c r="A987" t="s">
        <v>11</v>
      </c>
    </row>
    <row r="988" spans="1:6">
      <c r="A988" t="s">
        <v>1</v>
      </c>
      <c r="B988" s="1">
        <v>0.313</v>
      </c>
      <c r="C988" t="s">
        <v>386</v>
      </c>
      <c r="D988" s="1">
        <v>0.68700000000000006</v>
      </c>
      <c r="E988" t="s">
        <v>387</v>
      </c>
      <c r="F988">
        <v>7.0000000000000001E-3</v>
      </c>
    </row>
    <row r="990" spans="1:6">
      <c r="A990" t="s">
        <v>1355</v>
      </c>
    </row>
    <row r="991" spans="1:6">
      <c r="A991" t="s">
        <v>13</v>
      </c>
      <c r="B991" t="s">
        <v>1390</v>
      </c>
      <c r="C991" t="s">
        <v>394</v>
      </c>
      <c r="D991" t="s">
        <v>395</v>
      </c>
    </row>
    <row r="992" spans="1:6">
      <c r="A992" t="s">
        <v>1</v>
      </c>
      <c r="B992" s="1">
        <v>0.28100000000000003</v>
      </c>
      <c r="C992" t="s">
        <v>386</v>
      </c>
      <c r="D992" s="1">
        <v>0.71899999999999997</v>
      </c>
      <c r="E992" t="s">
        <v>387</v>
      </c>
      <c r="F992">
        <v>2.423</v>
      </c>
    </row>
    <row r="993" spans="1:6">
      <c r="A993" t="s">
        <v>1391</v>
      </c>
    </row>
    <row r="994" spans="1:6">
      <c r="A994" t="s">
        <v>16</v>
      </c>
    </row>
    <row r="995" spans="1:6">
      <c r="A995" t="s">
        <v>1</v>
      </c>
      <c r="B995" s="1">
        <v>0.375</v>
      </c>
      <c r="C995" t="s">
        <v>386</v>
      </c>
      <c r="D995" s="1">
        <v>0.625</v>
      </c>
      <c r="E995" t="s">
        <v>387</v>
      </c>
      <c r="F995">
        <v>6.6000000000000003E-2</v>
      </c>
    </row>
    <row r="997" spans="1:6">
      <c r="A997" t="s">
        <v>13</v>
      </c>
      <c r="B997" t="s">
        <v>1392</v>
      </c>
      <c r="C997" t="s">
        <v>394</v>
      </c>
      <c r="D997" t="s">
        <v>400</v>
      </c>
    </row>
    <row r="998" spans="1:6">
      <c r="A998" t="s">
        <v>1</v>
      </c>
      <c r="B998" s="1">
        <v>0.26600000000000001</v>
      </c>
      <c r="C998" t="s">
        <v>386</v>
      </c>
      <c r="D998" s="1">
        <v>0.73399999999999999</v>
      </c>
      <c r="E998" t="s">
        <v>387</v>
      </c>
      <c r="F998">
        <v>2.2389999999999999</v>
      </c>
    </row>
    <row r="999" spans="1:6">
      <c r="A999" t="s">
        <v>125</v>
      </c>
    </row>
    <row r="1000" spans="1:6">
      <c r="A1000" t="s">
        <v>16</v>
      </c>
    </row>
    <row r="1001" spans="1:6">
      <c r="A1001" t="s">
        <v>1</v>
      </c>
      <c r="B1001" s="1">
        <v>0.46899999999999997</v>
      </c>
      <c r="C1001" t="s">
        <v>386</v>
      </c>
      <c r="D1001" s="1">
        <v>0.53100000000000003</v>
      </c>
      <c r="E1001" t="s">
        <v>387</v>
      </c>
      <c r="F1001">
        <v>2.1999999999999999E-2</v>
      </c>
    </row>
    <row r="1003" spans="1:6">
      <c r="A1003" t="s">
        <v>393</v>
      </c>
      <c r="B1003">
        <v>72</v>
      </c>
      <c r="C1003" t="s">
        <v>394</v>
      </c>
      <c r="D1003" t="s">
        <v>395</v>
      </c>
    </row>
    <row r="1004" spans="1:6">
      <c r="A1004" t="s">
        <v>1</v>
      </c>
      <c r="B1004" s="1">
        <v>0.313</v>
      </c>
      <c r="C1004" t="s">
        <v>386</v>
      </c>
      <c r="D1004" s="1">
        <v>0.68700000000000006</v>
      </c>
      <c r="E1004" t="s">
        <v>387</v>
      </c>
      <c r="F1004">
        <v>1.9670000000000001</v>
      </c>
    </row>
    <row r="1005" spans="1:6">
      <c r="A1005" t="s">
        <v>10</v>
      </c>
    </row>
    <row r="1006" spans="1:6">
      <c r="A1006" t="s">
        <v>397</v>
      </c>
      <c r="B1006" t="s">
        <v>1393</v>
      </c>
      <c r="C1006" t="s">
        <v>394</v>
      </c>
      <c r="D1006" t="s">
        <v>395</v>
      </c>
    </row>
    <row r="1007" spans="1:6">
      <c r="A1007" t="s">
        <v>1</v>
      </c>
      <c r="B1007" s="1">
        <v>0.39100000000000001</v>
      </c>
      <c r="C1007" t="s">
        <v>386</v>
      </c>
      <c r="D1007" s="1">
        <v>0.60899999999999999</v>
      </c>
      <c r="E1007" t="s">
        <v>387</v>
      </c>
      <c r="F1007">
        <v>5.5E-2</v>
      </c>
    </row>
    <row r="1009" spans="1:6">
      <c r="A1009" t="s">
        <v>393</v>
      </c>
      <c r="B1009">
        <v>28</v>
      </c>
      <c r="C1009" t="s">
        <v>394</v>
      </c>
      <c r="D1009" t="s">
        <v>400</v>
      </c>
    </row>
    <row r="1010" spans="1:6">
      <c r="A1010" t="s">
        <v>1</v>
      </c>
      <c r="B1010" s="1">
        <v>0.34399999999999997</v>
      </c>
      <c r="C1010" t="s">
        <v>386</v>
      </c>
      <c r="D1010" s="1">
        <v>0.65600000000000003</v>
      </c>
      <c r="E1010" t="s">
        <v>387</v>
      </c>
      <c r="F1010">
        <v>1.754</v>
      </c>
    </row>
    <row r="1011" spans="1:6">
      <c r="A1011" t="s">
        <v>21</v>
      </c>
    </row>
    <row r="1012" spans="1:6">
      <c r="A1012" t="s">
        <v>397</v>
      </c>
      <c r="B1012" t="s">
        <v>1394</v>
      </c>
      <c r="C1012" t="s">
        <v>394</v>
      </c>
      <c r="D1012" t="s">
        <v>400</v>
      </c>
    </row>
    <row r="1013" spans="1:6">
      <c r="A1013" t="s">
        <v>1</v>
      </c>
      <c r="B1013" s="1">
        <v>0.375</v>
      </c>
      <c r="C1013" t="s">
        <v>386</v>
      </c>
      <c r="D1013" s="1">
        <v>0.625</v>
      </c>
      <c r="E1013" t="s">
        <v>387</v>
      </c>
      <c r="F1013">
        <v>8.4000000000000005E-2</v>
      </c>
    </row>
    <row r="1015" spans="1:6">
      <c r="A1015" t="s">
        <v>1209</v>
      </c>
    </row>
    <row r="1016" spans="1:6">
      <c r="A1016" t="s">
        <v>1428</v>
      </c>
    </row>
    <row r="1017" spans="1:6">
      <c r="A1017" t="s">
        <v>8</v>
      </c>
      <c r="B1017" t="s">
        <v>1838</v>
      </c>
      <c r="C1017" t="s">
        <v>394</v>
      </c>
      <c r="D1017" t="s">
        <v>395</v>
      </c>
    </row>
    <row r="1018" spans="1:6">
      <c r="A1018" t="s">
        <v>1</v>
      </c>
      <c r="B1018" s="1">
        <v>2.5000000000000001E-2</v>
      </c>
      <c r="C1018" t="s">
        <v>386</v>
      </c>
      <c r="D1018" s="1">
        <v>0.97499999999999998</v>
      </c>
      <c r="E1018" t="s">
        <v>387</v>
      </c>
      <c r="F1018">
        <v>0.29599999999999999</v>
      </c>
    </row>
    <row r="1019" spans="1:6">
      <c r="A1019" t="s">
        <v>56</v>
      </c>
    </row>
    <row r="1020" spans="1:6">
      <c r="A1020" t="s">
        <v>11</v>
      </c>
    </row>
    <row r="1021" spans="1:6">
      <c r="A1021" t="s">
        <v>1</v>
      </c>
      <c r="B1021" s="1">
        <v>0.13600000000000001</v>
      </c>
      <c r="C1021" t="s">
        <v>386</v>
      </c>
      <c r="D1021" s="1">
        <v>0.86399999999999999</v>
      </c>
      <c r="E1021" t="s">
        <v>387</v>
      </c>
      <c r="F1021">
        <v>1.4E-2</v>
      </c>
    </row>
    <row r="1023" spans="1:6">
      <c r="A1023" t="s">
        <v>8</v>
      </c>
      <c r="B1023" t="s">
        <v>1614</v>
      </c>
      <c r="C1023" t="s">
        <v>394</v>
      </c>
      <c r="D1023" t="s">
        <v>400</v>
      </c>
    </row>
    <row r="1024" spans="1:6">
      <c r="A1024" t="s">
        <v>1</v>
      </c>
      <c r="B1024" s="1">
        <v>2.5000000000000001E-2</v>
      </c>
      <c r="C1024" t="s">
        <v>386</v>
      </c>
      <c r="D1024" s="1">
        <v>0.97499999999999998</v>
      </c>
      <c r="E1024" t="s">
        <v>387</v>
      </c>
      <c r="F1024">
        <v>0.26900000000000002</v>
      </c>
    </row>
    <row r="1025" spans="1:6">
      <c r="A1025" t="s">
        <v>10</v>
      </c>
    </row>
    <row r="1026" spans="1:6">
      <c r="A1026" t="s">
        <v>11</v>
      </c>
    </row>
    <row r="1027" spans="1:6">
      <c r="A1027" t="s">
        <v>1</v>
      </c>
      <c r="B1027" s="1">
        <v>0.10100000000000001</v>
      </c>
      <c r="C1027" t="s">
        <v>386</v>
      </c>
      <c r="D1027" s="1">
        <v>0.89900000000000002</v>
      </c>
      <c r="E1027" t="s">
        <v>387</v>
      </c>
      <c r="F1027">
        <v>2.1999999999999999E-2</v>
      </c>
    </row>
    <row r="1029" spans="1:6">
      <c r="A1029" t="s">
        <v>1428</v>
      </c>
    </row>
    <row r="1030" spans="1:6">
      <c r="A1030" t="s">
        <v>13</v>
      </c>
      <c r="B1030" t="s">
        <v>1839</v>
      </c>
      <c r="C1030" t="s">
        <v>394</v>
      </c>
      <c r="D1030" t="s">
        <v>395</v>
      </c>
    </row>
    <row r="1031" spans="1:6">
      <c r="A1031" t="s">
        <v>1</v>
      </c>
      <c r="B1031" s="1">
        <v>2.5000000000000001E-2</v>
      </c>
      <c r="C1031" t="s">
        <v>386</v>
      </c>
      <c r="D1031" s="1">
        <v>0.97499999999999998</v>
      </c>
      <c r="E1031" t="s">
        <v>387</v>
      </c>
      <c r="F1031">
        <v>1.1870000000000001</v>
      </c>
    </row>
    <row r="1032" spans="1:6">
      <c r="A1032" t="s">
        <v>1697</v>
      </c>
    </row>
    <row r="1033" spans="1:6">
      <c r="A1033" t="s">
        <v>16</v>
      </c>
    </row>
    <row r="1034" spans="1:6">
      <c r="A1034" t="s">
        <v>1</v>
      </c>
      <c r="B1034" s="1">
        <v>2.5999999999999999E-2</v>
      </c>
      <c r="C1034" t="s">
        <v>386</v>
      </c>
      <c r="D1034" s="1">
        <v>0.97399999999999998</v>
      </c>
      <c r="E1034" t="s">
        <v>387</v>
      </c>
      <c r="F1034">
        <v>0.72699999999999998</v>
      </c>
    </row>
    <row r="1036" spans="1:6">
      <c r="A1036" t="s">
        <v>13</v>
      </c>
      <c r="B1036" t="s">
        <v>1840</v>
      </c>
      <c r="C1036" t="s">
        <v>394</v>
      </c>
      <c r="D1036" t="s">
        <v>400</v>
      </c>
    </row>
    <row r="1037" spans="1:6">
      <c r="A1037" t="s">
        <v>1</v>
      </c>
      <c r="B1037" s="2">
        <v>0</v>
      </c>
      <c r="C1037" t="s">
        <v>386</v>
      </c>
      <c r="D1037" s="2">
        <v>1</v>
      </c>
      <c r="E1037" t="s">
        <v>387</v>
      </c>
      <c r="F1037">
        <v>1.08</v>
      </c>
    </row>
    <row r="1038" spans="1:6">
      <c r="A1038" t="s">
        <v>1480</v>
      </c>
    </row>
    <row r="1039" spans="1:6">
      <c r="A1039" t="s">
        <v>16</v>
      </c>
    </row>
    <row r="1040" spans="1:6">
      <c r="A1040" t="s">
        <v>1</v>
      </c>
      <c r="B1040" s="1">
        <v>2.5999999999999999E-2</v>
      </c>
      <c r="C1040" t="s">
        <v>386</v>
      </c>
      <c r="D1040" s="1">
        <v>0.97399999999999998</v>
      </c>
      <c r="E1040" t="s">
        <v>387</v>
      </c>
      <c r="F1040">
        <v>0.46800000000000003</v>
      </c>
    </row>
    <row r="1042" spans="1:6">
      <c r="A1042" t="s">
        <v>393</v>
      </c>
      <c r="B1042">
        <v>100</v>
      </c>
      <c r="C1042" t="s">
        <v>394</v>
      </c>
      <c r="D1042" t="s">
        <v>395</v>
      </c>
    </row>
    <row r="1043" spans="1:6">
      <c r="A1043" t="s">
        <v>1</v>
      </c>
      <c r="B1043" s="1">
        <v>2.5000000000000001E-2</v>
      </c>
      <c r="C1043" t="s">
        <v>386</v>
      </c>
      <c r="D1043" s="1">
        <v>0.97499999999999998</v>
      </c>
      <c r="E1043" t="s">
        <v>387</v>
      </c>
      <c r="F1043">
        <v>0.95799999999999996</v>
      </c>
    </row>
    <row r="1044" spans="1:6">
      <c r="A1044" t="s">
        <v>85</v>
      </c>
    </row>
    <row r="1045" spans="1:6">
      <c r="A1045" t="s">
        <v>397</v>
      </c>
      <c r="B1045" t="s">
        <v>1841</v>
      </c>
      <c r="C1045" t="s">
        <v>394</v>
      </c>
      <c r="D1045" t="s">
        <v>395</v>
      </c>
    </row>
    <row r="1046" spans="1:6">
      <c r="A1046" t="s">
        <v>1</v>
      </c>
      <c r="B1046" s="1">
        <v>3.1E-2</v>
      </c>
      <c r="C1046" t="s">
        <v>386</v>
      </c>
      <c r="D1046" s="1">
        <v>0.96899999999999997</v>
      </c>
      <c r="E1046" t="s">
        <v>387</v>
      </c>
      <c r="F1046">
        <v>0.504</v>
      </c>
    </row>
    <row r="1048" spans="1:6">
      <c r="A1048" t="s">
        <v>393</v>
      </c>
      <c r="B1048">
        <v>107</v>
      </c>
      <c r="C1048" t="s">
        <v>394</v>
      </c>
      <c r="D1048" t="s">
        <v>400</v>
      </c>
    </row>
    <row r="1049" spans="1:6">
      <c r="A1049" t="s">
        <v>1</v>
      </c>
      <c r="B1049" s="2">
        <v>0.05</v>
      </c>
      <c r="C1049" t="s">
        <v>386</v>
      </c>
      <c r="D1049" s="2">
        <v>0.95</v>
      </c>
      <c r="E1049" t="s">
        <v>387</v>
      </c>
      <c r="F1049">
        <v>1.016</v>
      </c>
    </row>
    <row r="1050" spans="1:6">
      <c r="A1050" t="s">
        <v>519</v>
      </c>
    </row>
    <row r="1051" spans="1:6">
      <c r="A1051" t="s">
        <v>397</v>
      </c>
      <c r="B1051" t="s">
        <v>1842</v>
      </c>
      <c r="C1051" t="s">
        <v>394</v>
      </c>
      <c r="D1051" t="s">
        <v>400</v>
      </c>
    </row>
    <row r="1052" spans="1:6">
      <c r="A1052" t="s">
        <v>1</v>
      </c>
      <c r="B1052" s="1">
        <v>0.105</v>
      </c>
      <c r="C1052" t="s">
        <v>386</v>
      </c>
      <c r="D1052" s="1">
        <v>0.89500000000000002</v>
      </c>
      <c r="E1052" t="s">
        <v>387</v>
      </c>
      <c r="F1052">
        <v>1.179</v>
      </c>
    </row>
    <row r="1054" spans="1:6">
      <c r="A1054" t="s">
        <v>1210</v>
      </c>
    </row>
    <row r="1055" spans="1:6">
      <c r="A1055" t="s">
        <v>1843</v>
      </c>
    </row>
    <row r="1056" spans="1:6">
      <c r="A1056" t="s">
        <v>8</v>
      </c>
      <c r="B1056" t="s">
        <v>1844</v>
      </c>
      <c r="C1056" t="s">
        <v>394</v>
      </c>
      <c r="D1056" t="s">
        <v>395</v>
      </c>
    </row>
    <row r="1057" spans="1:6">
      <c r="A1057" t="s">
        <v>1</v>
      </c>
      <c r="B1057" s="1">
        <v>5.0000000000000001E-3</v>
      </c>
      <c r="C1057" t="s">
        <v>386</v>
      </c>
      <c r="D1057" s="1">
        <v>0.995</v>
      </c>
      <c r="E1057" t="s">
        <v>387</v>
      </c>
      <c r="F1057">
        <v>5.8239999999999998</v>
      </c>
    </row>
    <row r="1058" spans="1:6">
      <c r="A1058" t="s">
        <v>29</v>
      </c>
    </row>
    <row r="1059" spans="1:6">
      <c r="A1059" t="s">
        <v>11</v>
      </c>
    </row>
    <row r="1060" spans="1:6">
      <c r="A1060" t="s">
        <v>1</v>
      </c>
      <c r="B1060" s="2">
        <v>0.03</v>
      </c>
      <c r="C1060" t="s">
        <v>386</v>
      </c>
      <c r="D1060" s="2">
        <v>0.97</v>
      </c>
      <c r="E1060" t="s">
        <v>387</v>
      </c>
      <c r="F1060">
        <v>0.16900000000000001</v>
      </c>
    </row>
    <row r="1062" spans="1:6">
      <c r="A1062" t="s">
        <v>8</v>
      </c>
      <c r="B1062" t="s">
        <v>1845</v>
      </c>
      <c r="C1062" t="s">
        <v>394</v>
      </c>
      <c r="D1062" t="s">
        <v>400</v>
      </c>
    </row>
    <row r="1063" spans="1:6">
      <c r="A1063" t="s">
        <v>1</v>
      </c>
      <c r="B1063" s="2">
        <v>0</v>
      </c>
      <c r="C1063" t="s">
        <v>386</v>
      </c>
      <c r="D1063" s="2">
        <v>1</v>
      </c>
      <c r="E1063" t="s">
        <v>387</v>
      </c>
      <c r="F1063">
        <v>5.516</v>
      </c>
    </row>
    <row r="1064" spans="1:6">
      <c r="A1064" t="s">
        <v>10</v>
      </c>
    </row>
    <row r="1065" spans="1:6">
      <c r="A1065" t="s">
        <v>11</v>
      </c>
    </row>
    <row r="1066" spans="1:6">
      <c r="A1066" t="s">
        <v>1</v>
      </c>
      <c r="B1066" s="2">
        <v>0.03</v>
      </c>
      <c r="C1066" t="s">
        <v>386</v>
      </c>
      <c r="D1066" s="2">
        <v>0.97</v>
      </c>
      <c r="E1066" t="s">
        <v>387</v>
      </c>
      <c r="F1066">
        <v>6.2E-2</v>
      </c>
    </row>
    <row r="1068" spans="1:6">
      <c r="A1068" t="s">
        <v>1843</v>
      </c>
    </row>
    <row r="1069" spans="1:6">
      <c r="A1069" t="s">
        <v>13</v>
      </c>
      <c r="B1069" t="s">
        <v>1846</v>
      </c>
      <c r="C1069" t="s">
        <v>394</v>
      </c>
      <c r="D1069" t="s">
        <v>395</v>
      </c>
    </row>
    <row r="1070" spans="1:6">
      <c r="A1070" t="s">
        <v>1</v>
      </c>
      <c r="B1070" s="2">
        <v>0</v>
      </c>
      <c r="C1070" t="s">
        <v>386</v>
      </c>
      <c r="D1070" s="2">
        <v>1</v>
      </c>
      <c r="E1070" t="s">
        <v>387</v>
      </c>
      <c r="F1070">
        <v>69.701999999999998</v>
      </c>
    </row>
    <row r="1071" spans="1:6">
      <c r="A1071" t="s">
        <v>1847</v>
      </c>
    </row>
    <row r="1072" spans="1:6">
      <c r="A1072" t="s">
        <v>16</v>
      </c>
    </row>
    <row r="1073" spans="1:6">
      <c r="A1073" t="s">
        <v>1</v>
      </c>
      <c r="B1073" s="1">
        <v>3.5000000000000003E-2</v>
      </c>
      <c r="C1073" t="s">
        <v>386</v>
      </c>
      <c r="D1073" s="1">
        <v>0.96499999999999997</v>
      </c>
      <c r="E1073" t="s">
        <v>387</v>
      </c>
      <c r="F1073">
        <v>15.893000000000001</v>
      </c>
    </row>
    <row r="1075" spans="1:6">
      <c r="A1075" t="s">
        <v>13</v>
      </c>
      <c r="B1075" t="s">
        <v>1848</v>
      </c>
      <c r="C1075" t="s">
        <v>394</v>
      </c>
      <c r="D1075" t="s">
        <v>400</v>
      </c>
    </row>
    <row r="1076" spans="1:6">
      <c r="A1076" t="s">
        <v>1</v>
      </c>
      <c r="B1076" s="1">
        <v>5.0000000000000001E-3</v>
      </c>
      <c r="C1076" t="s">
        <v>386</v>
      </c>
      <c r="D1076" s="1">
        <v>0.995</v>
      </c>
      <c r="E1076" t="s">
        <v>387</v>
      </c>
      <c r="F1076">
        <v>64.516000000000005</v>
      </c>
    </row>
    <row r="1077" spans="1:6">
      <c r="A1077" t="s">
        <v>1849</v>
      </c>
    </row>
    <row r="1078" spans="1:6">
      <c r="A1078" t="s">
        <v>16</v>
      </c>
    </row>
    <row r="1079" spans="1:6">
      <c r="A1079" t="s">
        <v>1</v>
      </c>
      <c r="B1079" s="2">
        <v>0.04</v>
      </c>
      <c r="C1079" t="s">
        <v>386</v>
      </c>
      <c r="D1079" s="2">
        <v>0.96</v>
      </c>
      <c r="E1079" t="s">
        <v>387</v>
      </c>
      <c r="F1079">
        <v>18.666</v>
      </c>
    </row>
    <row r="1081" spans="1:6">
      <c r="A1081" t="s">
        <v>393</v>
      </c>
      <c r="B1081">
        <v>1884</v>
      </c>
      <c r="C1081" t="s">
        <v>394</v>
      </c>
      <c r="D1081" t="s">
        <v>395</v>
      </c>
    </row>
    <row r="1082" spans="1:6">
      <c r="A1082" t="s">
        <v>1</v>
      </c>
      <c r="B1082" s="1">
        <v>5.0000000000000001E-3</v>
      </c>
      <c r="C1082" t="s">
        <v>386</v>
      </c>
      <c r="D1082" s="1">
        <v>0.995</v>
      </c>
      <c r="E1082" t="s">
        <v>387</v>
      </c>
      <c r="F1082">
        <v>903.13599999999997</v>
      </c>
    </row>
    <row r="1083" spans="1:6">
      <c r="A1083" t="s">
        <v>1850</v>
      </c>
    </row>
    <row r="1084" spans="1:6">
      <c r="A1084" t="s">
        <v>397</v>
      </c>
      <c r="B1084" t="s">
        <v>1851</v>
      </c>
      <c r="C1084" t="s">
        <v>394</v>
      </c>
      <c r="D1084" t="s">
        <v>395</v>
      </c>
    </row>
    <row r="1085" spans="1:6">
      <c r="A1085" t="s">
        <v>1</v>
      </c>
      <c r="B1085" s="2">
        <v>0.03</v>
      </c>
      <c r="C1085" t="s">
        <v>386</v>
      </c>
      <c r="D1085" s="2">
        <v>0.97</v>
      </c>
      <c r="E1085" t="s">
        <v>387</v>
      </c>
      <c r="F1085">
        <v>774.45299999999997</v>
      </c>
    </row>
    <row r="1087" spans="1:6">
      <c r="A1087" t="s">
        <v>393</v>
      </c>
      <c r="B1087">
        <v>1884</v>
      </c>
      <c r="C1087" t="s">
        <v>394</v>
      </c>
      <c r="D1087" t="s">
        <v>400</v>
      </c>
    </row>
    <row r="1088" spans="1:6">
      <c r="A1088" t="s">
        <v>1</v>
      </c>
      <c r="B1088" s="1">
        <v>5.0000000000000001E-3</v>
      </c>
      <c r="C1088" t="s">
        <v>386</v>
      </c>
      <c r="D1088" s="1">
        <v>0.995</v>
      </c>
      <c r="E1088" t="s">
        <v>387</v>
      </c>
      <c r="F1088">
        <v>919.30799999999999</v>
      </c>
    </row>
    <row r="1089" spans="1:6">
      <c r="A1089" t="s">
        <v>1852</v>
      </c>
    </row>
    <row r="1090" spans="1:6">
      <c r="A1090" t="s">
        <v>397</v>
      </c>
      <c r="B1090" t="s">
        <v>1853</v>
      </c>
      <c r="C1090" t="s">
        <v>394</v>
      </c>
      <c r="D1090" t="s">
        <v>400</v>
      </c>
    </row>
    <row r="1091" spans="1:6">
      <c r="A1091" t="s">
        <v>1</v>
      </c>
      <c r="B1091" s="2">
        <v>0.06</v>
      </c>
      <c r="C1091" t="s">
        <v>386</v>
      </c>
      <c r="D1091" s="2">
        <v>0.94</v>
      </c>
      <c r="E1091" t="s">
        <v>387</v>
      </c>
      <c r="F1091">
        <v>794.68100000000004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opLeftCell="A38" workbookViewId="0">
      <selection activeCell="J89" sqref="J89:K108"/>
    </sheetView>
  </sheetViews>
  <sheetFormatPr baseColWidth="10" defaultRowHeight="15" x14ac:dyDescent="0"/>
  <sheetData>
    <row r="1" spans="1:11">
      <c r="A1" t="s">
        <v>870</v>
      </c>
      <c r="B1" t="s">
        <v>836</v>
      </c>
      <c r="C1" s="7">
        <v>0.84</v>
      </c>
      <c r="D1" s="7" t="s">
        <v>837</v>
      </c>
      <c r="E1" s="7">
        <v>7.0101129999999996</v>
      </c>
      <c r="F1" s="7" t="s">
        <v>838</v>
      </c>
      <c r="G1" s="7">
        <v>6.4320000000000002E-3</v>
      </c>
    </row>
    <row r="2" spans="1:11">
      <c r="A2" t="s">
        <v>871</v>
      </c>
      <c r="B2" t="s">
        <v>836</v>
      </c>
      <c r="C2" s="7">
        <v>0.94123000000000001</v>
      </c>
      <c r="D2" s="7" t="s">
        <v>837</v>
      </c>
      <c r="E2" s="7">
        <v>493.320019</v>
      </c>
      <c r="F2" s="7" t="s">
        <v>838</v>
      </c>
      <c r="G2" s="7">
        <v>1.727752</v>
      </c>
    </row>
    <row r="3" spans="1:11">
      <c r="A3" t="s">
        <v>872</v>
      </c>
      <c r="B3" t="s">
        <v>836</v>
      </c>
      <c r="C3" s="7">
        <v>0.93874999999999997</v>
      </c>
      <c r="D3" s="7" t="s">
        <v>837</v>
      </c>
      <c r="E3" s="7">
        <v>154.66683399999999</v>
      </c>
      <c r="F3" s="7" t="s">
        <v>838</v>
      </c>
      <c r="G3" s="7">
        <v>0.51140699999999994</v>
      </c>
    </row>
    <row r="4" spans="1:11">
      <c r="A4" t="s">
        <v>835</v>
      </c>
      <c r="B4" t="s">
        <v>836</v>
      </c>
      <c r="C4" s="7">
        <v>0.91068000000000005</v>
      </c>
      <c r="D4" s="7" t="s">
        <v>837</v>
      </c>
      <c r="E4" s="7">
        <v>45.405414</v>
      </c>
      <c r="F4" s="7" t="s">
        <v>838</v>
      </c>
      <c r="G4" s="7">
        <v>0.160744</v>
      </c>
    </row>
    <row r="5" spans="1:11">
      <c r="A5" t="s">
        <v>839</v>
      </c>
      <c r="B5" t="s">
        <v>836</v>
      </c>
      <c r="C5" s="7">
        <v>0.99626999999999999</v>
      </c>
      <c r="D5" s="7" t="s">
        <v>837</v>
      </c>
      <c r="E5" s="7">
        <v>23.857949999999999</v>
      </c>
      <c r="F5" s="7" t="s">
        <v>838</v>
      </c>
      <c r="G5" s="7">
        <v>7.1133000000000002E-2</v>
      </c>
    </row>
    <row r="6" spans="1:11">
      <c r="A6" t="s">
        <v>840</v>
      </c>
      <c r="B6" t="s">
        <v>836</v>
      </c>
      <c r="C6" s="7">
        <v>0.71184000000000003</v>
      </c>
      <c r="D6" s="7" t="s">
        <v>837</v>
      </c>
      <c r="E6" s="7">
        <v>34.414892000000002</v>
      </c>
      <c r="F6" s="7" t="s">
        <v>838</v>
      </c>
      <c r="G6" s="7">
        <v>2.7338000000000001E-2</v>
      </c>
    </row>
    <row r="7" spans="1:11">
      <c r="A7" t="s">
        <v>841</v>
      </c>
      <c r="B7" t="s">
        <v>836</v>
      </c>
      <c r="C7" s="7">
        <v>0.78580000000000005</v>
      </c>
      <c r="D7" s="7" t="s">
        <v>837</v>
      </c>
      <c r="E7" s="7">
        <v>50.571959999999997</v>
      </c>
      <c r="F7" s="7" t="s">
        <v>838</v>
      </c>
      <c r="G7" s="7">
        <v>0.118613</v>
      </c>
    </row>
    <row r="8" spans="1:11">
      <c r="A8" t="s">
        <v>842</v>
      </c>
      <c r="B8" t="s">
        <v>836</v>
      </c>
      <c r="C8" s="7">
        <v>0.58677999999999997</v>
      </c>
      <c r="D8" s="7" t="s">
        <v>837</v>
      </c>
      <c r="E8" s="7">
        <v>17.59609</v>
      </c>
      <c r="F8" s="7" t="s">
        <v>838</v>
      </c>
      <c r="G8" s="7">
        <v>1.9959000000000001E-2</v>
      </c>
      <c r="J8" t="s">
        <v>869</v>
      </c>
      <c r="K8" t="s">
        <v>868</v>
      </c>
    </row>
    <row r="9" spans="1:11">
      <c r="A9" t="s">
        <v>843</v>
      </c>
      <c r="B9" t="s">
        <v>836</v>
      </c>
      <c r="C9" s="7">
        <v>0.78005000000000002</v>
      </c>
      <c r="D9" s="7" t="s">
        <v>837</v>
      </c>
      <c r="E9" s="7">
        <v>36.947535000000002</v>
      </c>
      <c r="F9" s="7" t="s">
        <v>838</v>
      </c>
      <c r="G9" s="7">
        <v>2.8108000000000001E-2</v>
      </c>
      <c r="J9" s="7">
        <v>0.51140699999999994</v>
      </c>
      <c r="K9" s="7">
        <v>154.66683399999999</v>
      </c>
    </row>
    <row r="10" spans="1:11">
      <c r="A10" t="s">
        <v>844</v>
      </c>
      <c r="B10" t="s">
        <v>836</v>
      </c>
      <c r="C10" s="7">
        <v>0.89600000000000002</v>
      </c>
      <c r="D10" s="7" t="s">
        <v>837</v>
      </c>
      <c r="E10" s="7">
        <v>29.433710999999999</v>
      </c>
      <c r="F10" s="7" t="s">
        <v>838</v>
      </c>
      <c r="G10" s="7">
        <v>3.2458000000000001E-2</v>
      </c>
      <c r="J10" s="7">
        <v>0.160744</v>
      </c>
      <c r="K10" s="7">
        <v>45.405414</v>
      </c>
    </row>
    <row r="11" spans="1:11">
      <c r="A11" t="s">
        <v>845</v>
      </c>
      <c r="B11" t="s">
        <v>836</v>
      </c>
      <c r="C11" s="7">
        <v>0.82599999999999996</v>
      </c>
      <c r="D11" s="7" t="s">
        <v>837</v>
      </c>
      <c r="E11" s="7">
        <v>24.362593</v>
      </c>
      <c r="F11" s="7" t="s">
        <v>838</v>
      </c>
      <c r="G11" s="7">
        <v>0.20699000000000001</v>
      </c>
      <c r="J11" s="7">
        <v>7.1133000000000002E-2</v>
      </c>
      <c r="K11" s="7">
        <v>23.857949999999999</v>
      </c>
    </row>
    <row r="12" spans="1:11">
      <c r="A12" t="s">
        <v>846</v>
      </c>
      <c r="B12" t="s">
        <v>836</v>
      </c>
      <c r="C12" s="7">
        <v>0.86285999999999996</v>
      </c>
      <c r="D12" s="7" t="s">
        <v>837</v>
      </c>
      <c r="E12" s="7">
        <v>13.902163</v>
      </c>
      <c r="F12" s="7" t="s">
        <v>838</v>
      </c>
      <c r="G12" s="7">
        <v>1.0869999999999999E-2</v>
      </c>
      <c r="J12" s="7">
        <v>2.7338000000000001E-2</v>
      </c>
      <c r="K12" s="7">
        <v>34.414892000000002</v>
      </c>
    </row>
    <row r="13" spans="1:11">
      <c r="A13" t="s">
        <v>847</v>
      </c>
      <c r="B13" t="s">
        <v>836</v>
      </c>
      <c r="C13" s="7">
        <v>0.63014000000000003</v>
      </c>
      <c r="D13" s="7" t="s">
        <v>837</v>
      </c>
      <c r="E13" s="7">
        <v>3.7341299999999999</v>
      </c>
      <c r="F13" s="7" t="s">
        <v>838</v>
      </c>
      <c r="G13" s="7">
        <v>1.74E-3</v>
      </c>
      <c r="J13" s="7">
        <v>0.118613</v>
      </c>
      <c r="K13" s="7">
        <v>50.571959999999997</v>
      </c>
    </row>
    <row r="14" spans="1:11">
      <c r="A14" t="s">
        <v>848</v>
      </c>
      <c r="B14" t="s">
        <v>836</v>
      </c>
      <c r="C14" s="7">
        <v>0.72131000000000001</v>
      </c>
      <c r="D14" s="7" t="s">
        <v>837</v>
      </c>
      <c r="E14" s="7">
        <v>3.2272919999999998</v>
      </c>
      <c r="F14" s="7" t="s">
        <v>838</v>
      </c>
      <c r="G14" s="7">
        <v>2.2420000000000001E-3</v>
      </c>
      <c r="J14" s="7">
        <v>1.9959000000000001E-2</v>
      </c>
      <c r="K14" s="7">
        <v>17.59609</v>
      </c>
    </row>
    <row r="15" spans="1:11">
      <c r="A15" t="s">
        <v>849</v>
      </c>
      <c r="B15" t="s">
        <v>836</v>
      </c>
      <c r="C15" s="7">
        <v>0.83</v>
      </c>
      <c r="D15" s="7" t="s">
        <v>837</v>
      </c>
      <c r="E15" s="7">
        <v>3.9271050000000001</v>
      </c>
      <c r="F15" s="7" t="s">
        <v>838</v>
      </c>
      <c r="G15" s="7">
        <v>2.1589999999999999E-3</v>
      </c>
      <c r="J15" s="7">
        <v>2.8108000000000001E-2</v>
      </c>
      <c r="K15" s="7">
        <v>36.947535000000002</v>
      </c>
    </row>
    <row r="16" spans="1:11">
      <c r="A16" t="s">
        <v>850</v>
      </c>
      <c r="B16" t="s">
        <v>836</v>
      </c>
      <c r="C16" s="7">
        <v>0.97333000000000003</v>
      </c>
      <c r="D16" s="7" t="s">
        <v>837</v>
      </c>
      <c r="E16" s="7">
        <v>9.3898720000000004</v>
      </c>
      <c r="F16" s="7" t="s">
        <v>838</v>
      </c>
      <c r="G16" s="7">
        <v>5.2729999999999999E-3</v>
      </c>
      <c r="J16" s="7">
        <v>3.2458000000000001E-2</v>
      </c>
      <c r="K16" s="7">
        <v>29.433710999999999</v>
      </c>
    </row>
    <row r="17" spans="1:11">
      <c r="A17" t="s">
        <v>851</v>
      </c>
      <c r="B17" t="s">
        <v>836</v>
      </c>
      <c r="C17" s="7">
        <v>0.82877999999999996</v>
      </c>
      <c r="D17" s="7" t="s">
        <v>837</v>
      </c>
      <c r="E17" s="7">
        <v>9.6407799999999995</v>
      </c>
      <c r="F17" s="7" t="s">
        <v>838</v>
      </c>
      <c r="G17" s="7">
        <v>5.8632999999999998E-2</v>
      </c>
      <c r="J17" s="7">
        <v>0.20699000000000001</v>
      </c>
      <c r="K17" s="7">
        <v>24.362593</v>
      </c>
    </row>
    <row r="18" spans="1:11">
      <c r="A18" t="s">
        <v>852</v>
      </c>
      <c r="B18" t="s">
        <v>836</v>
      </c>
      <c r="C18" s="7">
        <v>0.94638</v>
      </c>
      <c r="D18" s="7" t="s">
        <v>837</v>
      </c>
      <c r="E18" s="7">
        <v>4.5613859999999997</v>
      </c>
      <c r="F18" s="7" t="s">
        <v>838</v>
      </c>
      <c r="G18" s="7">
        <v>9.4793000000000002E-2</v>
      </c>
      <c r="J18" s="7">
        <v>1.0869999999999999E-2</v>
      </c>
      <c r="K18" s="7">
        <v>13.902163</v>
      </c>
    </row>
    <row r="19" spans="1:11">
      <c r="A19" t="s">
        <v>873</v>
      </c>
      <c r="B19" t="s">
        <v>836</v>
      </c>
      <c r="C19" s="7">
        <v>0.95096000000000003</v>
      </c>
      <c r="D19" s="7" t="s">
        <v>837</v>
      </c>
      <c r="E19" s="7">
        <v>4.9926589999999997</v>
      </c>
      <c r="F19" s="7" t="s">
        <v>838</v>
      </c>
      <c r="G19" s="7">
        <v>0.13861100000000001</v>
      </c>
      <c r="J19" s="7">
        <v>1.74E-3</v>
      </c>
      <c r="K19" s="7">
        <v>3.7341299999999999</v>
      </c>
    </row>
    <row r="20" spans="1:11">
      <c r="A20" t="s">
        <v>853</v>
      </c>
      <c r="B20" t="s">
        <v>836</v>
      </c>
      <c r="C20" s="7">
        <v>0.17387</v>
      </c>
      <c r="D20" s="7" t="s">
        <v>837</v>
      </c>
      <c r="E20" s="7">
        <v>2.5046659999999998</v>
      </c>
      <c r="F20" s="7" t="s">
        <v>838</v>
      </c>
      <c r="G20" s="7">
        <v>1.5467E-2</v>
      </c>
      <c r="J20" s="7">
        <v>2.2420000000000001E-3</v>
      </c>
      <c r="K20" s="7">
        <v>3.2272919999999998</v>
      </c>
    </row>
    <row r="21" spans="1:11">
      <c r="A21" t="s">
        <v>854</v>
      </c>
      <c r="B21" t="s">
        <v>836</v>
      </c>
      <c r="C21" s="3">
        <v>1</v>
      </c>
      <c r="D21" s="7" t="s">
        <v>837</v>
      </c>
      <c r="E21" s="7">
        <v>2.4000319999999999</v>
      </c>
      <c r="F21" s="7" t="s">
        <v>838</v>
      </c>
      <c r="G21" s="7">
        <v>2.5599999999999999E-4</v>
      </c>
      <c r="J21" s="7">
        <v>2.1589999999999999E-3</v>
      </c>
      <c r="K21" s="7">
        <v>3.9271050000000001</v>
      </c>
    </row>
    <row r="22" spans="1:11">
      <c r="A22" t="s">
        <v>855</v>
      </c>
      <c r="B22" t="s">
        <v>836</v>
      </c>
      <c r="C22" s="7">
        <v>0.91</v>
      </c>
      <c r="D22" s="7" t="s">
        <v>837</v>
      </c>
      <c r="E22" s="7">
        <v>2.7324929999999998</v>
      </c>
      <c r="F22" s="7" t="s">
        <v>838</v>
      </c>
      <c r="G22" s="7">
        <v>5.5500000000000005E-4</v>
      </c>
      <c r="J22" s="7">
        <v>5.2729999999999999E-3</v>
      </c>
      <c r="K22" s="7">
        <v>9.3898720000000004</v>
      </c>
    </row>
    <row r="23" spans="1:11">
      <c r="A23" t="s">
        <v>856</v>
      </c>
      <c r="B23" t="s">
        <v>836</v>
      </c>
      <c r="C23" s="7">
        <v>0.39772999999999997</v>
      </c>
      <c r="D23" s="7" t="s">
        <v>837</v>
      </c>
      <c r="E23" s="7">
        <v>2.6016499999999998</v>
      </c>
      <c r="F23" s="7" t="s">
        <v>838</v>
      </c>
      <c r="G23" s="7">
        <v>1.0640000000000001E-3</v>
      </c>
      <c r="J23" s="7">
        <v>5.8632999999999998E-2</v>
      </c>
      <c r="K23" s="7">
        <v>9.6407799999999995</v>
      </c>
    </row>
    <row r="24" spans="1:11">
      <c r="A24" t="s">
        <v>857</v>
      </c>
      <c r="B24" t="s">
        <v>836</v>
      </c>
      <c r="C24" s="7">
        <v>0.86667000000000005</v>
      </c>
      <c r="D24" s="7" t="s">
        <v>837</v>
      </c>
      <c r="E24" s="7">
        <v>2.7167650000000001</v>
      </c>
      <c r="F24" s="7" t="s">
        <v>838</v>
      </c>
      <c r="G24" s="7">
        <v>5.1099999999999995E-4</v>
      </c>
      <c r="J24" s="7">
        <v>9.4793000000000002E-2</v>
      </c>
      <c r="K24" s="7">
        <v>4.5613859999999997</v>
      </c>
    </row>
    <row r="25" spans="1:11">
      <c r="A25" t="s">
        <v>858</v>
      </c>
      <c r="B25" t="s">
        <v>836</v>
      </c>
      <c r="C25" s="7">
        <v>0.94</v>
      </c>
      <c r="D25" s="7" t="s">
        <v>837</v>
      </c>
      <c r="E25" s="7">
        <v>2.399022</v>
      </c>
      <c r="F25" s="7" t="s">
        <v>838</v>
      </c>
      <c r="G25" s="7">
        <v>6.6699999999999995E-4</v>
      </c>
      <c r="J25" s="7">
        <v>0.13861100000000001</v>
      </c>
      <c r="K25" s="7">
        <v>4.9926589999999997</v>
      </c>
    </row>
    <row r="26" spans="1:11">
      <c r="A26" t="s">
        <v>859</v>
      </c>
      <c r="B26" t="s">
        <v>836</v>
      </c>
      <c r="C26" s="7">
        <v>0.46666999999999997</v>
      </c>
      <c r="D26" s="7" t="s">
        <v>837</v>
      </c>
      <c r="E26" s="7">
        <v>2.7048070000000002</v>
      </c>
      <c r="F26" s="7" t="s">
        <v>838</v>
      </c>
      <c r="G26" s="7">
        <v>9.8299999999999993E-4</v>
      </c>
      <c r="J26" s="7">
        <v>1.5467E-2</v>
      </c>
      <c r="K26" s="7">
        <v>2.5046659999999998</v>
      </c>
    </row>
    <row r="27" spans="1:11">
      <c r="A27" t="s">
        <v>867</v>
      </c>
      <c r="B27" t="s">
        <v>836</v>
      </c>
      <c r="C27" s="7">
        <v>0.30064999999999997</v>
      </c>
      <c r="D27" s="7" t="s">
        <v>837</v>
      </c>
      <c r="E27" s="7">
        <v>2.4993989999999999</v>
      </c>
      <c r="F27" s="7" t="s">
        <v>838</v>
      </c>
      <c r="G27" s="7">
        <v>2.493E-3</v>
      </c>
      <c r="J27" s="7">
        <v>2.5599999999999999E-4</v>
      </c>
      <c r="K27" s="7">
        <v>2.4000319999999999</v>
      </c>
    </row>
    <row r="28" spans="1:11">
      <c r="A28" t="s">
        <v>860</v>
      </c>
      <c r="B28" t="s">
        <v>836</v>
      </c>
      <c r="C28" s="7">
        <v>0.90110999999999997</v>
      </c>
      <c r="D28" s="7" t="s">
        <v>837</v>
      </c>
      <c r="E28" s="7">
        <v>2.586014</v>
      </c>
      <c r="F28" s="7" t="s">
        <v>838</v>
      </c>
      <c r="G28" s="7">
        <v>4.3229999999999996E-3</v>
      </c>
      <c r="J28" s="7">
        <v>5.5500000000000005E-4</v>
      </c>
      <c r="K28" s="7">
        <v>2.7324929999999998</v>
      </c>
    </row>
    <row r="29" spans="1:11">
      <c r="A29" t="s">
        <v>861</v>
      </c>
      <c r="B29" t="s">
        <v>836</v>
      </c>
      <c r="C29" s="7">
        <v>0.98606000000000005</v>
      </c>
      <c r="D29" s="7" t="s">
        <v>837</v>
      </c>
      <c r="E29" s="7">
        <v>2.4144350000000001</v>
      </c>
      <c r="F29" s="7" t="s">
        <v>838</v>
      </c>
      <c r="G29" s="7">
        <v>2.7650000000000001E-3</v>
      </c>
      <c r="J29" s="7">
        <v>1.0640000000000001E-3</v>
      </c>
      <c r="K29" s="7">
        <v>2.6016499999999998</v>
      </c>
    </row>
    <row r="30" spans="1:11">
      <c r="A30" t="s">
        <v>862</v>
      </c>
      <c r="B30" t="s">
        <v>836</v>
      </c>
      <c r="C30" s="7">
        <v>0.92362</v>
      </c>
      <c r="D30" s="7" t="s">
        <v>837</v>
      </c>
      <c r="E30" s="7">
        <v>2.4069630000000002</v>
      </c>
      <c r="F30" s="7" t="s">
        <v>838</v>
      </c>
      <c r="G30" s="7">
        <v>2.8500000000000001E-3</v>
      </c>
      <c r="J30" s="7">
        <v>5.1099999999999995E-4</v>
      </c>
      <c r="K30" s="7">
        <v>2.7167650000000001</v>
      </c>
    </row>
    <row r="31" spans="1:11">
      <c r="A31" t="s">
        <v>863</v>
      </c>
      <c r="B31" t="s">
        <v>836</v>
      </c>
      <c r="C31" s="7">
        <v>0.82371000000000005</v>
      </c>
      <c r="D31" s="7" t="s">
        <v>837</v>
      </c>
      <c r="E31" s="7">
        <v>2.5070000000000001</v>
      </c>
      <c r="F31" s="7" t="s">
        <v>838</v>
      </c>
      <c r="G31" s="7">
        <v>2.166E-3</v>
      </c>
      <c r="J31" s="7">
        <v>6.6699999999999995E-4</v>
      </c>
      <c r="K31" s="7">
        <v>2.399022</v>
      </c>
    </row>
    <row r="32" spans="1:11">
      <c r="A32" t="s">
        <v>864</v>
      </c>
      <c r="B32" t="s">
        <v>836</v>
      </c>
      <c r="C32">
        <v>0.87219999999999998</v>
      </c>
      <c r="D32" t="s">
        <v>837</v>
      </c>
      <c r="E32" s="7">
        <v>2.420512</v>
      </c>
      <c r="F32" t="s">
        <v>838</v>
      </c>
      <c r="G32" s="7">
        <v>2.856E-3</v>
      </c>
      <c r="J32" s="7">
        <v>9.8299999999999993E-4</v>
      </c>
      <c r="K32" s="7">
        <v>2.7048070000000002</v>
      </c>
    </row>
    <row r="33" spans="1:11">
      <c r="A33" t="s">
        <v>865</v>
      </c>
      <c r="B33" t="s">
        <v>836</v>
      </c>
      <c r="C33">
        <v>0.95821000000000001</v>
      </c>
      <c r="D33" t="s">
        <v>837</v>
      </c>
      <c r="E33" s="7">
        <v>2.5060760000000002</v>
      </c>
      <c r="F33" t="s">
        <v>838</v>
      </c>
      <c r="G33" s="7">
        <v>1.5740000000000001E-3</v>
      </c>
      <c r="J33" s="7">
        <v>2.493E-3</v>
      </c>
      <c r="K33" s="7">
        <v>2.4993989999999999</v>
      </c>
    </row>
    <row r="34" spans="1:11">
      <c r="A34" t="s">
        <v>866</v>
      </c>
      <c r="B34" t="s">
        <v>836</v>
      </c>
      <c r="C34">
        <v>0.76871999999999996</v>
      </c>
      <c r="D34" t="s">
        <v>837</v>
      </c>
      <c r="E34" s="7">
        <v>2.6164100000000001</v>
      </c>
      <c r="F34" t="s">
        <v>838</v>
      </c>
      <c r="G34" s="7">
        <v>1.7149999999999999E-3</v>
      </c>
      <c r="J34" s="7">
        <v>4.3229999999999996E-3</v>
      </c>
      <c r="K34" s="7">
        <v>2.586014</v>
      </c>
    </row>
    <row r="35" spans="1:11">
      <c r="J35" s="7">
        <v>2.7650000000000001E-3</v>
      </c>
      <c r="K35" s="7">
        <v>2.4144350000000001</v>
      </c>
    </row>
    <row r="36" spans="1:11">
      <c r="A36" t="s">
        <v>1714</v>
      </c>
      <c r="B36" t="s">
        <v>836</v>
      </c>
      <c r="C36">
        <v>0.78856999999999999</v>
      </c>
      <c r="D36" t="s">
        <v>837</v>
      </c>
      <c r="E36">
        <v>1.1761459999999999</v>
      </c>
      <c r="F36" t="s">
        <v>838</v>
      </c>
      <c r="G36">
        <v>2.5690000000000001E-3</v>
      </c>
      <c r="J36" s="7">
        <v>2.8500000000000001E-3</v>
      </c>
      <c r="K36" s="7">
        <v>2.4069630000000002</v>
      </c>
    </row>
    <row r="37" spans="1:11">
      <c r="A37" t="s">
        <v>1715</v>
      </c>
      <c r="B37" t="s">
        <v>836</v>
      </c>
      <c r="C37">
        <v>0.7</v>
      </c>
      <c r="D37" t="s">
        <v>837</v>
      </c>
      <c r="E37">
        <v>1.1923029999999999</v>
      </c>
      <c r="F37" t="s">
        <v>838</v>
      </c>
      <c r="G37">
        <v>6.0599999999999998E-4</v>
      </c>
      <c r="J37" s="7">
        <v>2.166E-3</v>
      </c>
      <c r="K37" s="7">
        <v>2.5070000000000001</v>
      </c>
    </row>
    <row r="38" spans="1:11">
      <c r="A38" t="s">
        <v>1716</v>
      </c>
      <c r="B38" t="s">
        <v>836</v>
      </c>
      <c r="C38">
        <v>0.6</v>
      </c>
      <c r="D38" t="s">
        <v>837</v>
      </c>
      <c r="E38">
        <v>1.3499909999999999</v>
      </c>
      <c r="F38" t="s">
        <v>838</v>
      </c>
      <c r="G38">
        <v>6.02E-4</v>
      </c>
      <c r="J38" s="7">
        <v>2.856E-3</v>
      </c>
      <c r="K38" s="7">
        <v>2.420512</v>
      </c>
    </row>
    <row r="39" spans="1:11">
      <c r="A39" t="s">
        <v>1717</v>
      </c>
      <c r="B39" t="s">
        <v>836</v>
      </c>
      <c r="C39">
        <v>0.92444000000000004</v>
      </c>
      <c r="D39" t="s">
        <v>837</v>
      </c>
      <c r="E39">
        <v>4.4841670000000002</v>
      </c>
      <c r="F39" t="s">
        <v>838</v>
      </c>
      <c r="G39">
        <v>0.142787</v>
      </c>
      <c r="J39" s="7">
        <v>1.5740000000000001E-3</v>
      </c>
      <c r="K39" s="7">
        <v>2.5060760000000002</v>
      </c>
    </row>
    <row r="40" spans="1:11">
      <c r="A40" t="s">
        <v>1718</v>
      </c>
      <c r="B40" t="s">
        <v>836</v>
      </c>
      <c r="C40">
        <v>0.69523999999999997</v>
      </c>
      <c r="D40" t="s">
        <v>837</v>
      </c>
      <c r="E40">
        <v>2.8455840000000001</v>
      </c>
      <c r="F40" t="s">
        <v>838</v>
      </c>
      <c r="G40">
        <v>5.6759999999999996E-3</v>
      </c>
      <c r="J40" s="7">
        <v>1.7149999999999999E-3</v>
      </c>
      <c r="K40" s="7">
        <v>2.6164100000000001</v>
      </c>
    </row>
    <row r="41" spans="1:11">
      <c r="A41" t="s">
        <v>1719</v>
      </c>
      <c r="B41" t="s">
        <v>836</v>
      </c>
      <c r="C41">
        <v>0.59375</v>
      </c>
      <c r="D41" t="s">
        <v>837</v>
      </c>
      <c r="E41">
        <v>2.4253830000000001</v>
      </c>
      <c r="F41" t="s">
        <v>838</v>
      </c>
      <c r="G41">
        <v>3.4910000000000002E-3</v>
      </c>
    </row>
    <row r="42" spans="1:11">
      <c r="A42" t="s">
        <v>1720</v>
      </c>
      <c r="B42" t="s">
        <v>836</v>
      </c>
      <c r="C42">
        <v>0.60758000000000001</v>
      </c>
      <c r="D42" t="s">
        <v>837</v>
      </c>
      <c r="E42">
        <v>3.6261410000000001</v>
      </c>
      <c r="F42" t="s">
        <v>838</v>
      </c>
      <c r="G42">
        <v>0.17893899999999999</v>
      </c>
      <c r="J42">
        <f>G36</f>
        <v>2.5690000000000001E-3</v>
      </c>
      <c r="K42">
        <f>E36</f>
        <v>1.1761459999999999</v>
      </c>
    </row>
    <row r="43" spans="1:11">
      <c r="A43" t="s">
        <v>1721</v>
      </c>
      <c r="B43" t="s">
        <v>836</v>
      </c>
      <c r="C43">
        <v>0.63053999999999999</v>
      </c>
      <c r="D43" t="s">
        <v>837</v>
      </c>
      <c r="E43">
        <v>667.92438200000004</v>
      </c>
      <c r="F43" t="s">
        <v>838</v>
      </c>
      <c r="G43">
        <v>0.16178799999999999</v>
      </c>
      <c r="J43">
        <f t="shared" ref="J43:J54" si="0">G37</f>
        <v>6.0599999999999998E-4</v>
      </c>
      <c r="K43">
        <f t="shared" ref="K43:K54" si="1">E37</f>
        <v>1.1923029999999999</v>
      </c>
    </row>
    <row r="44" spans="1:11">
      <c r="A44" t="s">
        <v>1722</v>
      </c>
      <c r="B44" t="s">
        <v>836</v>
      </c>
      <c r="C44">
        <v>0.83901999999999999</v>
      </c>
      <c r="D44" t="s">
        <v>837</v>
      </c>
      <c r="E44">
        <v>3.0807509999999998</v>
      </c>
      <c r="F44" t="s">
        <v>838</v>
      </c>
      <c r="G44">
        <v>5.9779999999999998E-3</v>
      </c>
      <c r="J44">
        <f t="shared" si="0"/>
        <v>6.02E-4</v>
      </c>
      <c r="K44">
        <f t="shared" si="1"/>
        <v>1.3499909999999999</v>
      </c>
    </row>
    <row r="45" spans="1:11">
      <c r="A45" t="s">
        <v>1723</v>
      </c>
      <c r="B45" t="s">
        <v>836</v>
      </c>
      <c r="C45">
        <v>0.89346999999999999</v>
      </c>
      <c r="D45" t="s">
        <v>837</v>
      </c>
      <c r="E45">
        <v>11.905669</v>
      </c>
      <c r="F45" t="s">
        <v>838</v>
      </c>
      <c r="G45">
        <v>8.9259999999999999E-3</v>
      </c>
      <c r="J45">
        <f t="shared" si="0"/>
        <v>0.142787</v>
      </c>
      <c r="K45">
        <f t="shared" si="1"/>
        <v>4.4841670000000002</v>
      </c>
    </row>
    <row r="46" spans="1:11">
      <c r="A46" t="s">
        <v>1724</v>
      </c>
      <c r="B46" t="s">
        <v>836</v>
      </c>
      <c r="C46">
        <v>0.79500000000000004</v>
      </c>
      <c r="D46" t="s">
        <v>837</v>
      </c>
      <c r="E46">
        <v>2.0328490000000001</v>
      </c>
      <c r="F46" t="s">
        <v>838</v>
      </c>
      <c r="G46">
        <v>8.4939999999999998E-3</v>
      </c>
      <c r="J46">
        <f t="shared" si="0"/>
        <v>5.6759999999999996E-3</v>
      </c>
      <c r="K46">
        <f t="shared" si="1"/>
        <v>2.8455840000000001</v>
      </c>
    </row>
    <row r="47" spans="1:11">
      <c r="A47" t="s">
        <v>1725</v>
      </c>
      <c r="B47" t="s">
        <v>836</v>
      </c>
      <c r="C47">
        <v>0.61841999999999997</v>
      </c>
      <c r="D47" t="s">
        <v>837</v>
      </c>
      <c r="E47">
        <v>1.3615759999999999</v>
      </c>
      <c r="F47" t="s">
        <v>838</v>
      </c>
      <c r="G47">
        <v>6.698E-3</v>
      </c>
      <c r="J47">
        <f t="shared" si="0"/>
        <v>3.4910000000000002E-3</v>
      </c>
      <c r="K47">
        <f t="shared" si="1"/>
        <v>2.4253830000000001</v>
      </c>
    </row>
    <row r="48" spans="1:11">
      <c r="A48" t="s">
        <v>1726</v>
      </c>
      <c r="B48" t="s">
        <v>836</v>
      </c>
      <c r="C48">
        <v>0.79230999999999996</v>
      </c>
      <c r="D48" t="s">
        <v>837</v>
      </c>
      <c r="E48">
        <v>1.3417110000000001</v>
      </c>
      <c r="F48" t="s">
        <v>838</v>
      </c>
      <c r="G48">
        <v>4.0790000000000002E-3</v>
      </c>
      <c r="J48">
        <f t="shared" si="0"/>
        <v>0.17893899999999999</v>
      </c>
      <c r="K48">
        <f t="shared" si="1"/>
        <v>3.6261410000000001</v>
      </c>
    </row>
    <row r="49" spans="1:11">
      <c r="J49">
        <f t="shared" si="0"/>
        <v>0.16178799999999999</v>
      </c>
      <c r="K49">
        <f t="shared" si="1"/>
        <v>667.92438200000004</v>
      </c>
    </row>
    <row r="50" spans="1:11">
      <c r="J50">
        <f t="shared" si="0"/>
        <v>5.9779999999999998E-3</v>
      </c>
      <c r="K50">
        <f t="shared" si="1"/>
        <v>3.0807509999999998</v>
      </c>
    </row>
    <row r="51" spans="1:11">
      <c r="J51">
        <f t="shared" si="0"/>
        <v>8.9259999999999999E-3</v>
      </c>
      <c r="K51">
        <f t="shared" si="1"/>
        <v>11.905669</v>
      </c>
    </row>
    <row r="52" spans="1:11">
      <c r="J52">
        <f t="shared" si="0"/>
        <v>8.4939999999999998E-3</v>
      </c>
      <c r="K52">
        <f t="shared" si="1"/>
        <v>2.0328490000000001</v>
      </c>
    </row>
    <row r="53" spans="1:11">
      <c r="A53" t="s">
        <v>1727</v>
      </c>
      <c r="B53" t="s">
        <v>836</v>
      </c>
      <c r="C53">
        <v>0.45455000000000001</v>
      </c>
      <c r="D53" t="s">
        <v>837</v>
      </c>
      <c r="E53">
        <v>7.8845970000000003</v>
      </c>
      <c r="F53" t="s">
        <v>838</v>
      </c>
      <c r="G53">
        <v>0.16419800000000001</v>
      </c>
      <c r="J53">
        <f t="shared" si="0"/>
        <v>6.698E-3</v>
      </c>
      <c r="K53">
        <f t="shared" si="1"/>
        <v>1.3615759999999999</v>
      </c>
    </row>
    <row r="54" spans="1:11">
      <c r="A54" t="s">
        <v>1728</v>
      </c>
      <c r="B54" t="s">
        <v>836</v>
      </c>
      <c r="C54">
        <v>0.32363999999999998</v>
      </c>
      <c r="D54" t="s">
        <v>837</v>
      </c>
      <c r="E54">
        <v>8.1176279999999998</v>
      </c>
      <c r="F54" t="s">
        <v>838</v>
      </c>
      <c r="G54">
        <v>0.41989300000000002</v>
      </c>
      <c r="J54">
        <f t="shared" si="0"/>
        <v>4.0790000000000002E-3</v>
      </c>
      <c r="K54">
        <f t="shared" si="1"/>
        <v>1.3417110000000001</v>
      </c>
    </row>
    <row r="55" spans="1:11">
      <c r="A55" t="s">
        <v>1729</v>
      </c>
      <c r="B55" t="s">
        <v>836</v>
      </c>
      <c r="C55">
        <v>0.68132000000000004</v>
      </c>
      <c r="D55" t="s">
        <v>837</v>
      </c>
      <c r="E55">
        <v>8.6718340000000005</v>
      </c>
      <c r="F55" t="s">
        <v>838</v>
      </c>
      <c r="G55">
        <v>0.185417</v>
      </c>
    </row>
    <row r="56" spans="1:11">
      <c r="A56" t="s">
        <v>1730</v>
      </c>
      <c r="B56" t="s">
        <v>836</v>
      </c>
      <c r="C56">
        <v>0.62307999999999997</v>
      </c>
      <c r="D56" t="s">
        <v>837</v>
      </c>
      <c r="E56">
        <v>6.6495749999999996</v>
      </c>
      <c r="F56" t="s">
        <v>838</v>
      </c>
      <c r="G56">
        <v>0.109455</v>
      </c>
      <c r="J56">
        <f>G53</f>
        <v>0.16419800000000001</v>
      </c>
      <c r="K56">
        <f>E53</f>
        <v>7.8845970000000003</v>
      </c>
    </row>
    <row r="57" spans="1:11">
      <c r="A57" t="s">
        <v>1731</v>
      </c>
      <c r="B57" t="s">
        <v>836</v>
      </c>
      <c r="C57">
        <v>0.63590000000000002</v>
      </c>
      <c r="D57" t="s">
        <v>837</v>
      </c>
      <c r="E57">
        <v>6.8093589999999997</v>
      </c>
      <c r="F57" t="s">
        <v>838</v>
      </c>
      <c r="G57">
        <v>0.11194800000000001</v>
      </c>
      <c r="J57">
        <f t="shared" ref="J57:J74" si="2">G54</f>
        <v>0.41989300000000002</v>
      </c>
      <c r="K57">
        <f t="shared" ref="K57:K74" si="3">E54</f>
        <v>8.1176279999999998</v>
      </c>
    </row>
    <row r="58" spans="1:11">
      <c r="A58" t="s">
        <v>1732</v>
      </c>
      <c r="B58" t="s">
        <v>836</v>
      </c>
      <c r="C58">
        <v>0.63846000000000003</v>
      </c>
      <c r="D58" t="s">
        <v>837</v>
      </c>
      <c r="E58">
        <v>6.8480540000000003</v>
      </c>
      <c r="F58" t="s">
        <v>838</v>
      </c>
      <c r="G58">
        <v>0.145064</v>
      </c>
      <c r="J58">
        <f t="shared" si="2"/>
        <v>0.185417</v>
      </c>
      <c r="K58">
        <f t="shared" si="3"/>
        <v>8.6718340000000005</v>
      </c>
    </row>
    <row r="59" spans="1:11">
      <c r="A59" t="s">
        <v>1733</v>
      </c>
      <c r="B59" t="s">
        <v>836</v>
      </c>
      <c r="C59">
        <v>0.61285000000000001</v>
      </c>
      <c r="D59" t="s">
        <v>837</v>
      </c>
      <c r="E59">
        <v>4.2452969999999999</v>
      </c>
      <c r="F59" t="s">
        <v>838</v>
      </c>
      <c r="G59">
        <v>8.3302000000000001E-2</v>
      </c>
      <c r="J59">
        <f t="shared" si="2"/>
        <v>0.109455</v>
      </c>
      <c r="K59">
        <f t="shared" si="3"/>
        <v>6.6495749999999996</v>
      </c>
    </row>
    <row r="60" spans="1:11">
      <c r="A60" t="s">
        <v>1734</v>
      </c>
      <c r="B60" t="s">
        <v>836</v>
      </c>
      <c r="C60">
        <v>0.70296000000000003</v>
      </c>
      <c r="D60" t="s">
        <v>837</v>
      </c>
      <c r="E60">
        <v>31.795285</v>
      </c>
      <c r="F60" t="s">
        <v>838</v>
      </c>
      <c r="G60">
        <v>3.2479089999999999</v>
      </c>
      <c r="J60">
        <f t="shared" si="2"/>
        <v>0.11194800000000001</v>
      </c>
      <c r="K60">
        <f t="shared" si="3"/>
        <v>6.8093589999999997</v>
      </c>
    </row>
    <row r="61" spans="1:11">
      <c r="A61" t="s">
        <v>1735</v>
      </c>
      <c r="B61" t="s">
        <v>836</v>
      </c>
      <c r="C61">
        <v>0.67950999999999995</v>
      </c>
      <c r="D61" t="s">
        <v>837</v>
      </c>
      <c r="E61">
        <v>32.047994000000003</v>
      </c>
      <c r="F61" t="s">
        <v>838</v>
      </c>
      <c r="G61">
        <v>3.27867</v>
      </c>
      <c r="J61">
        <f t="shared" si="2"/>
        <v>0.145064</v>
      </c>
      <c r="K61">
        <f t="shared" si="3"/>
        <v>6.8480540000000003</v>
      </c>
    </row>
    <row r="62" spans="1:11">
      <c r="A62" t="s">
        <v>1736</v>
      </c>
      <c r="B62" t="s">
        <v>836</v>
      </c>
      <c r="C62">
        <v>0.76075000000000004</v>
      </c>
      <c r="D62" t="s">
        <v>837</v>
      </c>
      <c r="E62">
        <v>32.119405999999998</v>
      </c>
      <c r="F62" t="s">
        <v>838</v>
      </c>
      <c r="G62">
        <v>2.8926159999999999</v>
      </c>
      <c r="J62">
        <f t="shared" si="2"/>
        <v>8.3302000000000001E-2</v>
      </c>
      <c r="K62">
        <f t="shared" si="3"/>
        <v>4.2452969999999999</v>
      </c>
    </row>
    <row r="63" spans="1:11">
      <c r="A63" t="s">
        <v>1737</v>
      </c>
      <c r="B63" t="s">
        <v>836</v>
      </c>
      <c r="C63">
        <v>0.95115000000000005</v>
      </c>
      <c r="D63" t="s">
        <v>837</v>
      </c>
      <c r="E63">
        <v>297.92490600000002</v>
      </c>
      <c r="F63" t="s">
        <v>838</v>
      </c>
      <c r="G63">
        <v>10.103872000000001</v>
      </c>
      <c r="J63">
        <f t="shared" si="2"/>
        <v>3.2479089999999999</v>
      </c>
      <c r="K63">
        <f t="shared" si="3"/>
        <v>31.795285</v>
      </c>
    </row>
    <row r="64" spans="1:11">
      <c r="A64" t="s">
        <v>1738</v>
      </c>
      <c r="B64" t="s">
        <v>836</v>
      </c>
      <c r="C64">
        <v>0.95165</v>
      </c>
      <c r="D64" t="s">
        <v>837</v>
      </c>
      <c r="E64">
        <v>287.42933699999998</v>
      </c>
      <c r="F64" t="s">
        <v>838</v>
      </c>
      <c r="G64">
        <v>7.1399980000000003</v>
      </c>
      <c r="J64">
        <f t="shared" si="2"/>
        <v>3.27867</v>
      </c>
      <c r="K64">
        <f t="shared" si="3"/>
        <v>32.047994000000003</v>
      </c>
    </row>
    <row r="65" spans="1:11">
      <c r="A65" t="s">
        <v>871</v>
      </c>
      <c r="B65" t="s">
        <v>836</v>
      </c>
      <c r="C65">
        <v>0.94584999999999997</v>
      </c>
      <c r="D65" t="s">
        <v>837</v>
      </c>
      <c r="E65">
        <v>176.10763299999999</v>
      </c>
      <c r="F65" t="s">
        <v>838</v>
      </c>
      <c r="G65">
        <v>10.468271</v>
      </c>
      <c r="J65">
        <f t="shared" si="2"/>
        <v>2.8926159999999999</v>
      </c>
      <c r="K65">
        <f t="shared" si="3"/>
        <v>32.119405999999998</v>
      </c>
    </row>
    <row r="66" spans="1:11">
      <c r="A66" t="s">
        <v>1744</v>
      </c>
      <c r="B66" t="s">
        <v>836</v>
      </c>
      <c r="C66">
        <v>0.75573000000000001</v>
      </c>
      <c r="D66" t="s">
        <v>837</v>
      </c>
      <c r="E66">
        <v>2.032486</v>
      </c>
      <c r="F66" t="s">
        <v>838</v>
      </c>
      <c r="G66">
        <v>4.0169999999999997E-3</v>
      </c>
      <c r="J66">
        <f t="shared" si="2"/>
        <v>10.103872000000001</v>
      </c>
      <c r="K66">
        <f t="shared" si="3"/>
        <v>297.92490600000002</v>
      </c>
    </row>
    <row r="67" spans="1:11">
      <c r="A67" t="s">
        <v>1745</v>
      </c>
      <c r="B67" t="s">
        <v>836</v>
      </c>
      <c r="C67">
        <v>0.76032999999999995</v>
      </c>
      <c r="D67" t="s">
        <v>837</v>
      </c>
      <c r="E67">
        <v>2.9268190000000001</v>
      </c>
      <c r="F67" t="s">
        <v>838</v>
      </c>
      <c r="G67">
        <v>6.3653000000000001E-2</v>
      </c>
      <c r="J67">
        <f t="shared" si="2"/>
        <v>7.1399980000000003</v>
      </c>
      <c r="K67">
        <f t="shared" si="3"/>
        <v>287.42933699999998</v>
      </c>
    </row>
    <row r="68" spans="1:11">
      <c r="A68" t="s">
        <v>1746</v>
      </c>
      <c r="B68" t="s">
        <v>836</v>
      </c>
      <c r="C68">
        <v>0.54449999999999998</v>
      </c>
      <c r="D68" t="s">
        <v>837</v>
      </c>
      <c r="E68">
        <v>635.60126400000001</v>
      </c>
      <c r="F68" t="s">
        <v>838</v>
      </c>
      <c r="G68">
        <v>8.5809560000000005</v>
      </c>
      <c r="J68">
        <f t="shared" si="2"/>
        <v>10.468271</v>
      </c>
      <c r="K68">
        <f t="shared" si="3"/>
        <v>176.10763299999999</v>
      </c>
    </row>
    <row r="69" spans="1:11">
      <c r="A69" t="s">
        <v>1747</v>
      </c>
      <c r="B69" t="s">
        <v>836</v>
      </c>
      <c r="C69">
        <v>0.70311999999999997</v>
      </c>
      <c r="D69" t="s">
        <v>837</v>
      </c>
      <c r="E69">
        <v>2.553283</v>
      </c>
      <c r="F69" t="s">
        <v>838</v>
      </c>
      <c r="G69">
        <v>3.4160000000000002E-3</v>
      </c>
      <c r="J69">
        <f t="shared" si="2"/>
        <v>4.0169999999999997E-3</v>
      </c>
      <c r="K69">
        <f t="shared" si="3"/>
        <v>2.032486</v>
      </c>
    </row>
    <row r="70" spans="1:11">
      <c r="J70">
        <f t="shared" si="2"/>
        <v>6.3653000000000001E-2</v>
      </c>
      <c r="K70">
        <f t="shared" si="3"/>
        <v>2.9268190000000001</v>
      </c>
    </row>
    <row r="71" spans="1:11">
      <c r="J71">
        <f t="shared" si="2"/>
        <v>8.5809560000000005</v>
      </c>
      <c r="K71">
        <f t="shared" si="3"/>
        <v>635.60126400000001</v>
      </c>
    </row>
    <row r="72" spans="1:11">
      <c r="J72">
        <f t="shared" si="2"/>
        <v>3.4160000000000002E-3</v>
      </c>
      <c r="K72">
        <f t="shared" si="3"/>
        <v>2.553283</v>
      </c>
    </row>
    <row r="73" spans="1:11">
      <c r="J73">
        <f t="shared" si="2"/>
        <v>0</v>
      </c>
      <c r="K73">
        <f t="shared" si="3"/>
        <v>0</v>
      </c>
    </row>
    <row r="74" spans="1:11">
      <c r="J74">
        <f t="shared" si="2"/>
        <v>0</v>
      </c>
      <c r="K74">
        <f t="shared" si="3"/>
        <v>0</v>
      </c>
    </row>
    <row r="83" spans="1:11">
      <c r="A83" t="s">
        <v>1739</v>
      </c>
      <c r="B83" t="s">
        <v>836</v>
      </c>
      <c r="C83">
        <v>0.53600000000000003</v>
      </c>
      <c r="D83" t="s">
        <v>837</v>
      </c>
      <c r="E83" s="18">
        <v>10.167602</v>
      </c>
      <c r="F83" t="s">
        <v>838</v>
      </c>
      <c r="G83">
        <v>0.16622799999999999</v>
      </c>
      <c r="J83">
        <f>G83</f>
        <v>0.16622799999999999</v>
      </c>
      <c r="K83" s="18">
        <f>E83</f>
        <v>10.167602</v>
      </c>
    </row>
    <row r="84" spans="1:11">
      <c r="A84" t="s">
        <v>1740</v>
      </c>
      <c r="B84" t="s">
        <v>836</v>
      </c>
      <c r="C84">
        <v>0.8075</v>
      </c>
      <c r="D84" t="s">
        <v>837</v>
      </c>
      <c r="E84" s="18">
        <v>1.331121</v>
      </c>
      <c r="F84" t="s">
        <v>838</v>
      </c>
      <c r="G84">
        <v>6.5929999999999999E-3</v>
      </c>
      <c r="J84">
        <f t="shared" ref="J84:J109" si="4">G84</f>
        <v>6.5929999999999999E-3</v>
      </c>
      <c r="K84" s="18">
        <f t="shared" ref="K84:K109" si="5">E84</f>
        <v>1.331121</v>
      </c>
    </row>
    <row r="85" spans="1:11">
      <c r="A85" t="s">
        <v>1741</v>
      </c>
      <c r="B85" t="s">
        <v>836</v>
      </c>
      <c r="C85">
        <v>0.78</v>
      </c>
      <c r="D85" t="s">
        <v>837</v>
      </c>
      <c r="E85" s="18">
        <v>2.5225930000000001</v>
      </c>
      <c r="F85" t="s">
        <v>838</v>
      </c>
      <c r="G85">
        <v>1.1122999999999999E-2</v>
      </c>
      <c r="J85">
        <f t="shared" si="4"/>
        <v>1.1122999999999999E-2</v>
      </c>
      <c r="K85" s="18">
        <f t="shared" si="5"/>
        <v>2.5225930000000001</v>
      </c>
    </row>
    <row r="86" spans="1:11">
      <c r="A86" t="s">
        <v>1742</v>
      </c>
      <c r="B86" t="s">
        <v>836</v>
      </c>
      <c r="C86">
        <v>0.78749999999999998</v>
      </c>
      <c r="D86" t="s">
        <v>837</v>
      </c>
      <c r="E86" s="18">
        <v>1.2148190000000001</v>
      </c>
      <c r="F86" t="s">
        <v>838</v>
      </c>
      <c r="G86">
        <v>6.489E-3</v>
      </c>
      <c r="J86">
        <f t="shared" si="4"/>
        <v>6.489E-3</v>
      </c>
      <c r="K86" s="18">
        <f t="shared" si="5"/>
        <v>1.2148190000000001</v>
      </c>
    </row>
    <row r="87" spans="1:11">
      <c r="A87" t="s">
        <v>1743</v>
      </c>
      <c r="B87" t="s">
        <v>836</v>
      </c>
      <c r="C87">
        <v>0.81988000000000005</v>
      </c>
      <c r="D87" t="s">
        <v>837</v>
      </c>
      <c r="E87" s="18">
        <v>3.6414029999999999</v>
      </c>
      <c r="F87" t="s">
        <v>838</v>
      </c>
      <c r="G87">
        <v>2.2388000000000002E-2</v>
      </c>
      <c r="J87">
        <f t="shared" si="4"/>
        <v>2.2388000000000002E-2</v>
      </c>
      <c r="K87" s="18">
        <f t="shared" si="5"/>
        <v>3.6414029999999999</v>
      </c>
    </row>
    <row r="88" spans="1:11">
      <c r="J88">
        <f t="shared" si="4"/>
        <v>0</v>
      </c>
      <c r="K88" s="18">
        <f t="shared" si="5"/>
        <v>0</v>
      </c>
    </row>
    <row r="89" spans="1:11">
      <c r="A89" t="s">
        <v>1748</v>
      </c>
      <c r="B89" t="s">
        <v>836</v>
      </c>
      <c r="C89">
        <v>0.80922000000000005</v>
      </c>
      <c r="D89" t="s">
        <v>837</v>
      </c>
      <c r="E89">
        <v>252.21271899999999</v>
      </c>
      <c r="F89" t="s">
        <v>838</v>
      </c>
      <c r="G89">
        <v>8.8159729999999996</v>
      </c>
      <c r="J89">
        <f t="shared" si="4"/>
        <v>8.8159729999999996</v>
      </c>
      <c r="K89" s="18">
        <f t="shared" si="5"/>
        <v>252.21271899999999</v>
      </c>
    </row>
    <row r="90" spans="1:11">
      <c r="A90" t="s">
        <v>1749</v>
      </c>
      <c r="B90" t="s">
        <v>836</v>
      </c>
      <c r="C90">
        <v>0.66776999999999997</v>
      </c>
      <c r="D90" t="s">
        <v>837</v>
      </c>
      <c r="E90">
        <v>102.946699</v>
      </c>
      <c r="F90" t="s">
        <v>838</v>
      </c>
      <c r="G90">
        <v>8.0053990000000006</v>
      </c>
      <c r="J90">
        <f t="shared" si="4"/>
        <v>8.0053990000000006</v>
      </c>
      <c r="K90" s="18">
        <f t="shared" si="5"/>
        <v>102.946699</v>
      </c>
    </row>
    <row r="91" spans="1:11">
      <c r="A91" t="s">
        <v>1750</v>
      </c>
      <c r="B91" t="s">
        <v>836</v>
      </c>
      <c r="C91">
        <v>0.85</v>
      </c>
      <c r="D91" t="s">
        <v>837</v>
      </c>
      <c r="E91">
        <v>72.078547999999998</v>
      </c>
      <c r="F91" t="s">
        <v>838</v>
      </c>
      <c r="G91">
        <v>1.9907999999999999</v>
      </c>
      <c r="J91">
        <f t="shared" si="4"/>
        <v>1.9907999999999999</v>
      </c>
      <c r="K91" s="18">
        <f t="shared" si="5"/>
        <v>72.078547999999998</v>
      </c>
    </row>
    <row r="92" spans="1:11">
      <c r="A92" t="s">
        <v>1751</v>
      </c>
      <c r="B92" t="s">
        <v>836</v>
      </c>
      <c r="C92">
        <v>0.48532999999999998</v>
      </c>
      <c r="D92" t="s">
        <v>837</v>
      </c>
      <c r="E92">
        <v>21.043942000000001</v>
      </c>
      <c r="F92" t="s">
        <v>838</v>
      </c>
      <c r="G92">
        <v>0.52895700000000001</v>
      </c>
      <c r="J92">
        <f t="shared" si="4"/>
        <v>0.52895700000000001</v>
      </c>
      <c r="K92" s="18">
        <f t="shared" si="5"/>
        <v>21.043942000000001</v>
      </c>
    </row>
    <row r="93" spans="1:11">
      <c r="A93" t="s">
        <v>1752</v>
      </c>
      <c r="B93" t="s">
        <v>836</v>
      </c>
      <c r="C93">
        <v>0.93332999999999999</v>
      </c>
      <c r="D93" t="s">
        <v>837</v>
      </c>
      <c r="E93">
        <v>2.0477080000000001</v>
      </c>
      <c r="F93" t="s">
        <v>838</v>
      </c>
      <c r="G93">
        <v>1.1000000000000001E-3</v>
      </c>
      <c r="J93">
        <f t="shared" si="4"/>
        <v>1.1000000000000001E-3</v>
      </c>
      <c r="K93" s="18">
        <f t="shared" si="5"/>
        <v>2.0477080000000001</v>
      </c>
    </row>
    <row r="94" spans="1:11">
      <c r="A94" t="s">
        <v>1753</v>
      </c>
      <c r="B94" t="s">
        <v>836</v>
      </c>
      <c r="C94">
        <v>0.27</v>
      </c>
      <c r="D94" t="s">
        <v>837</v>
      </c>
      <c r="E94">
        <v>1.3268489999999999</v>
      </c>
      <c r="F94" t="s">
        <v>838</v>
      </c>
      <c r="G94">
        <v>8.0269999999999994E-3</v>
      </c>
      <c r="J94">
        <f t="shared" si="4"/>
        <v>8.0269999999999994E-3</v>
      </c>
      <c r="K94" s="18">
        <f t="shared" si="5"/>
        <v>1.3268489999999999</v>
      </c>
    </row>
    <row r="95" spans="1:11">
      <c r="A95" t="s">
        <v>1754</v>
      </c>
      <c r="B95" t="s">
        <v>836</v>
      </c>
      <c r="C95">
        <v>0.55332999999999999</v>
      </c>
      <c r="D95" t="s">
        <v>837</v>
      </c>
      <c r="E95">
        <v>2.4590190000000001</v>
      </c>
      <c r="F95" t="s">
        <v>838</v>
      </c>
      <c r="G95">
        <v>1.4390999999999999E-2</v>
      </c>
      <c r="J95">
        <f t="shared" si="4"/>
        <v>1.4390999999999999E-2</v>
      </c>
      <c r="K95" s="18">
        <f t="shared" si="5"/>
        <v>2.4590190000000001</v>
      </c>
    </row>
    <row r="96" spans="1:11">
      <c r="A96" t="s">
        <v>1755</v>
      </c>
      <c r="B96" t="s">
        <v>836</v>
      </c>
      <c r="C96">
        <v>0.62155000000000005</v>
      </c>
      <c r="D96" t="s">
        <v>837</v>
      </c>
      <c r="E96">
        <v>1.452194</v>
      </c>
      <c r="F96" t="s">
        <v>838</v>
      </c>
      <c r="G96">
        <v>8.3979999999999992E-3</v>
      </c>
      <c r="J96">
        <f t="shared" si="4"/>
        <v>8.3979999999999992E-3</v>
      </c>
      <c r="K96" s="18">
        <f t="shared" si="5"/>
        <v>1.452194</v>
      </c>
    </row>
    <row r="97" spans="1:11">
      <c r="A97" t="s">
        <v>1756</v>
      </c>
      <c r="B97" t="s">
        <v>836</v>
      </c>
      <c r="C97">
        <v>0.13133</v>
      </c>
      <c r="D97" t="s">
        <v>837</v>
      </c>
      <c r="E97">
        <v>11.196106</v>
      </c>
      <c r="F97" t="s">
        <v>838</v>
      </c>
      <c r="G97">
        <v>2.3192409999999999</v>
      </c>
      <c r="J97">
        <f t="shared" si="4"/>
        <v>2.3192409999999999</v>
      </c>
      <c r="K97" s="18">
        <f t="shared" si="5"/>
        <v>11.196106</v>
      </c>
    </row>
    <row r="98" spans="1:11">
      <c r="A98" t="s">
        <v>1757</v>
      </c>
      <c r="B98" t="s">
        <v>836</v>
      </c>
      <c r="C98">
        <v>0.41866999999999999</v>
      </c>
      <c r="D98" t="s">
        <v>837</v>
      </c>
      <c r="E98">
        <v>24.846927000000001</v>
      </c>
      <c r="F98" t="s">
        <v>838</v>
      </c>
      <c r="G98">
        <v>0.516231</v>
      </c>
      <c r="J98">
        <f t="shared" si="4"/>
        <v>0.516231</v>
      </c>
      <c r="K98" s="18">
        <f t="shared" si="5"/>
        <v>24.846927000000001</v>
      </c>
    </row>
    <row r="99" spans="1:11">
      <c r="A99" t="s">
        <v>1758</v>
      </c>
      <c r="B99" t="s">
        <v>836</v>
      </c>
      <c r="C99">
        <v>0.39467000000000002</v>
      </c>
      <c r="D99" t="s">
        <v>837</v>
      </c>
      <c r="E99">
        <v>23.344843999999998</v>
      </c>
      <c r="F99" t="s">
        <v>838</v>
      </c>
      <c r="G99">
        <v>0.56974199999999997</v>
      </c>
      <c r="J99">
        <f t="shared" si="4"/>
        <v>0.56974199999999997</v>
      </c>
      <c r="K99" s="18">
        <f t="shared" si="5"/>
        <v>23.344843999999998</v>
      </c>
    </row>
    <row r="100" spans="1:11">
      <c r="A100" t="s">
        <v>1759</v>
      </c>
      <c r="B100" t="s">
        <v>836</v>
      </c>
      <c r="C100">
        <v>0.53332999999999997</v>
      </c>
      <c r="D100" t="s">
        <v>837</v>
      </c>
      <c r="E100">
        <v>1.2512099999999999</v>
      </c>
      <c r="F100" t="s">
        <v>838</v>
      </c>
      <c r="G100">
        <v>5.4260000000000003E-3</v>
      </c>
      <c r="J100">
        <f t="shared" si="4"/>
        <v>5.4260000000000003E-3</v>
      </c>
      <c r="K100" s="18">
        <f t="shared" si="5"/>
        <v>1.2512099999999999</v>
      </c>
    </row>
    <row r="101" spans="1:11">
      <c r="A101" t="s">
        <v>1760</v>
      </c>
      <c r="B101" t="s">
        <v>836</v>
      </c>
      <c r="C101">
        <v>0.76832999999999996</v>
      </c>
      <c r="D101" t="s">
        <v>837</v>
      </c>
      <c r="E101">
        <v>31.201491000000001</v>
      </c>
      <c r="F101" t="s">
        <v>838</v>
      </c>
      <c r="G101">
        <v>1.1292549999999999</v>
      </c>
      <c r="J101">
        <f t="shared" si="4"/>
        <v>1.1292549999999999</v>
      </c>
      <c r="K101" s="18">
        <f t="shared" si="5"/>
        <v>31.201491000000001</v>
      </c>
    </row>
    <row r="102" spans="1:11">
      <c r="A102" t="s">
        <v>1761</v>
      </c>
      <c r="B102" t="s">
        <v>836</v>
      </c>
      <c r="C102">
        <v>0.45333000000000001</v>
      </c>
      <c r="D102" t="s">
        <v>837</v>
      </c>
      <c r="E102">
        <v>25.008406000000001</v>
      </c>
      <c r="F102" t="s">
        <v>838</v>
      </c>
      <c r="G102">
        <v>0.42155999999999999</v>
      </c>
      <c r="J102">
        <f t="shared" si="4"/>
        <v>0.42155999999999999</v>
      </c>
      <c r="K102" s="18">
        <f t="shared" si="5"/>
        <v>25.008406000000001</v>
      </c>
    </row>
    <row r="103" spans="1:11">
      <c r="A103" t="s">
        <v>1762</v>
      </c>
      <c r="B103" t="s">
        <v>836</v>
      </c>
      <c r="C103">
        <v>0.95431999999999995</v>
      </c>
      <c r="D103" t="s">
        <v>837</v>
      </c>
      <c r="E103">
        <v>4.0221309999999999</v>
      </c>
      <c r="F103" t="s">
        <v>838</v>
      </c>
      <c r="G103">
        <v>1.9102999999999998E-2</v>
      </c>
      <c r="J103">
        <f t="shared" si="4"/>
        <v>1.9102999999999998E-2</v>
      </c>
      <c r="K103" s="18">
        <f t="shared" si="5"/>
        <v>4.0221309999999999</v>
      </c>
    </row>
    <row r="104" spans="1:11">
      <c r="A104" t="s">
        <v>1763</v>
      </c>
      <c r="B104" t="s">
        <v>836</v>
      </c>
      <c r="C104">
        <v>0.95365999999999995</v>
      </c>
      <c r="D104" t="s">
        <v>837</v>
      </c>
      <c r="E104">
        <v>182.762798</v>
      </c>
      <c r="F104" t="s">
        <v>838</v>
      </c>
      <c r="G104">
        <v>7.4190759999999996</v>
      </c>
      <c r="J104">
        <f t="shared" si="4"/>
        <v>7.4190759999999996</v>
      </c>
      <c r="K104" s="18">
        <f t="shared" si="5"/>
        <v>182.762798</v>
      </c>
    </row>
    <row r="105" spans="1:11">
      <c r="A105" t="s">
        <v>1764</v>
      </c>
      <c r="B105" t="s">
        <v>836</v>
      </c>
      <c r="C105">
        <v>0.87036999999999998</v>
      </c>
      <c r="D105" t="s">
        <v>837</v>
      </c>
      <c r="E105">
        <v>1.3309740000000001</v>
      </c>
      <c r="F105" t="s">
        <v>838</v>
      </c>
      <c r="G105">
        <v>5.9500000000000004E-4</v>
      </c>
      <c r="J105">
        <f t="shared" si="4"/>
        <v>5.9500000000000004E-4</v>
      </c>
      <c r="K105" s="18">
        <f t="shared" si="5"/>
        <v>1.3309740000000001</v>
      </c>
    </row>
    <row r="106" spans="1:11">
      <c r="A106" t="s">
        <v>1765</v>
      </c>
      <c r="B106" t="s">
        <v>836</v>
      </c>
      <c r="C106">
        <v>0.61285000000000001</v>
      </c>
      <c r="D106" t="s">
        <v>837</v>
      </c>
      <c r="E106">
        <v>3.8481580000000002</v>
      </c>
      <c r="F106" t="s">
        <v>838</v>
      </c>
      <c r="G106">
        <v>8.5730000000000001E-2</v>
      </c>
      <c r="J106">
        <f t="shared" si="4"/>
        <v>8.5730000000000001E-2</v>
      </c>
      <c r="K106" s="18">
        <f t="shared" si="5"/>
        <v>3.8481580000000002</v>
      </c>
    </row>
    <row r="107" spans="1:11">
      <c r="A107" t="s">
        <v>1766</v>
      </c>
      <c r="B107" t="s">
        <v>836</v>
      </c>
      <c r="C107">
        <v>0.44751000000000002</v>
      </c>
      <c r="D107" t="s">
        <v>837</v>
      </c>
      <c r="E107">
        <v>3.943988</v>
      </c>
      <c r="F107" t="s">
        <v>838</v>
      </c>
      <c r="G107">
        <v>2.6119E-2</v>
      </c>
      <c r="J107">
        <f t="shared" si="4"/>
        <v>2.6119E-2</v>
      </c>
      <c r="K107" s="18">
        <f t="shared" si="5"/>
        <v>3.943988</v>
      </c>
    </row>
    <row r="108" spans="1:11">
      <c r="A108" t="s">
        <v>1767</v>
      </c>
      <c r="B108" t="s">
        <v>836</v>
      </c>
      <c r="C108">
        <v>0.58011000000000001</v>
      </c>
      <c r="D108" t="s">
        <v>837</v>
      </c>
      <c r="E108">
        <v>3.5064510000000002</v>
      </c>
      <c r="F108" t="s">
        <v>838</v>
      </c>
      <c r="G108">
        <v>2.197E-2</v>
      </c>
      <c r="J108">
        <f t="shared" si="4"/>
        <v>2.197E-2</v>
      </c>
      <c r="K108" s="18">
        <f t="shared" si="5"/>
        <v>3.5064510000000002</v>
      </c>
    </row>
    <row r="109" spans="1:11">
      <c r="J109">
        <f t="shared" si="4"/>
        <v>0</v>
      </c>
      <c r="K109" s="18">
        <f t="shared" si="5"/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29"/>
  <sheetViews>
    <sheetView workbookViewId="0">
      <selection activeCell="P5" sqref="P5"/>
    </sheetView>
  </sheetViews>
  <sheetFormatPr baseColWidth="10" defaultRowHeight="15" x14ac:dyDescent="0"/>
  <cols>
    <col min="15" max="15" width="9.6640625" customWidth="1"/>
    <col min="16" max="18" width="10.1640625" customWidth="1"/>
    <col min="19" max="22" width="8.83203125" customWidth="1"/>
    <col min="23" max="27" width="10.1640625" customWidth="1"/>
    <col min="28" max="28" width="3.1640625" customWidth="1"/>
  </cols>
  <sheetData>
    <row r="1" spans="1:28">
      <c r="A1" t="s">
        <v>238</v>
      </c>
    </row>
    <row r="2" spans="1:28">
      <c r="A2" t="s">
        <v>239</v>
      </c>
    </row>
    <row r="3" spans="1:28" ht="60">
      <c r="A3" t="s">
        <v>271</v>
      </c>
      <c r="M3" s="5" t="s">
        <v>339</v>
      </c>
      <c r="N3" s="5" t="s">
        <v>339</v>
      </c>
      <c r="O3" s="5" t="s">
        <v>832</v>
      </c>
      <c r="P3" s="5" t="s">
        <v>831</v>
      </c>
      <c r="Q3" s="5" t="s">
        <v>830</v>
      </c>
      <c r="R3" s="5" t="s">
        <v>829</v>
      </c>
      <c r="S3" s="5" t="s">
        <v>828</v>
      </c>
      <c r="T3" s="5" t="s">
        <v>833</v>
      </c>
      <c r="U3" s="5" t="s">
        <v>827</v>
      </c>
      <c r="V3" s="5" t="s">
        <v>833</v>
      </c>
      <c r="W3" s="5" t="s">
        <v>826</v>
      </c>
      <c r="X3" s="5" t="s">
        <v>834</v>
      </c>
      <c r="Y3" s="5" t="s">
        <v>826</v>
      </c>
      <c r="Z3" s="5" t="s">
        <v>834</v>
      </c>
    </row>
    <row r="4" spans="1:28">
      <c r="A4" t="s">
        <v>272</v>
      </c>
      <c r="L4" t="s">
        <v>198</v>
      </c>
      <c r="M4" t="s">
        <v>340</v>
      </c>
      <c r="N4">
        <f>12*3600+20*60</f>
        <v>44400</v>
      </c>
      <c r="O4">
        <f t="shared" ref="O4:O35" ca="1" si="0">INDIRECT("C" &amp; (6 + 47*$AB4))</f>
        <v>1.1279999999999999</v>
      </c>
      <c r="P4">
        <f ca="1">INDIRECT("C" &amp; (10 + 47*$AB4))</f>
        <v>2.8000000000000001E-2</v>
      </c>
      <c r="Q4">
        <f t="shared" ref="Q4:Q35" ca="1" si="1">INDIRECT("C" &amp; (13 + 47*$AB4))</f>
        <v>30.338999999999999</v>
      </c>
      <c r="R4">
        <f ca="1">INDIRECT("C" &amp; (17 + 47*$AB4))</f>
        <v>1.0229999999999999</v>
      </c>
      <c r="S4">
        <f t="shared" ref="S4:S35" ca="1" si="2">INDIRECT("C" &amp; (28 + 47*$AB4))</f>
        <v>8.8999999999999996E-2</v>
      </c>
      <c r="T4">
        <f ca="1" xml:space="preserve"> INDIRECT("C" &amp; (25 + 47*$AB4))</f>
        <v>4.9729999999999999</v>
      </c>
      <c r="U4">
        <f t="shared" ref="U4:U35" ca="1" si="3">INDIRECT("C" &amp; (34 + 47*$AB4))</f>
        <v>6.3E-2</v>
      </c>
      <c r="V4">
        <f ca="1">INDIRECT("C" &amp; (31 + 47*$AB4))</f>
        <v>2.4089999999999998</v>
      </c>
      <c r="W4">
        <f t="shared" ref="W4:W35" ca="1" si="4">INDIRECT("C" &amp; (41 + 47*$AB4))</f>
        <v>2.625</v>
      </c>
      <c r="X4">
        <f ca="1">INDIRECT("C" &amp; (38 + 47*$AB4))</f>
        <v>8.1660000000000004</v>
      </c>
      <c r="Y4">
        <f t="shared" ref="Y4:Y35" ca="1" si="5">INDIRECT("C" &amp; (47 + 47*$AB4))</f>
        <v>1.956</v>
      </c>
      <c r="Z4">
        <f ca="1">INDIRECT("C" &amp; (44 + 47*$AB4))</f>
        <v>4.9870000000000001</v>
      </c>
      <c r="AB4">
        <v>0</v>
      </c>
    </row>
    <row r="5" spans="1:28">
      <c r="A5" t="s">
        <v>0</v>
      </c>
      <c r="L5" t="s">
        <v>200</v>
      </c>
      <c r="M5" t="s">
        <v>341</v>
      </c>
      <c r="N5">
        <f>8*3600+37*60</f>
        <v>31020</v>
      </c>
      <c r="O5">
        <f t="shared" ca="1" si="0"/>
        <v>1.4999999999999999E-2</v>
      </c>
      <c r="P5">
        <f t="shared" ref="P5:P35" ca="1" si="6">INDIRECT("C" &amp; (10 + 47*$AB5))</f>
        <v>3.0000000000000001E-3</v>
      </c>
      <c r="Q5">
        <f t="shared" ca="1" si="1"/>
        <v>6.7690000000000001</v>
      </c>
      <c r="R5">
        <f t="shared" ref="R5:R32" ca="1" si="7">INDIRECT("C" &amp; (17 + 47*$AB5))</f>
        <v>0.60299999999999998</v>
      </c>
      <c r="S5">
        <f t="shared" ca="1" si="2"/>
        <v>0.108</v>
      </c>
      <c r="T5">
        <f t="shared" ref="T5:T35" ca="1" si="8" xml:space="preserve"> INDIRECT("C" &amp; (25 + 47*$AB5))</f>
        <v>1.0209999999999999</v>
      </c>
      <c r="U5">
        <f t="shared" ca="1" si="3"/>
        <v>0.11799999999999999</v>
      </c>
      <c r="V5">
        <f t="shared" ref="V5:V35" ca="1" si="9">INDIRECT("C" &amp; (31 + 47*$AB5))</f>
        <v>1.0369999999999999</v>
      </c>
      <c r="W5">
        <f t="shared" ca="1" si="4"/>
        <v>6.3680000000000003</v>
      </c>
      <c r="X5">
        <f t="shared" ref="X5:X35" ca="1" si="10">INDIRECT("C" &amp; (38 + 47*$AB5))</f>
        <v>3.536</v>
      </c>
      <c r="Y5">
        <f t="shared" ca="1" si="5"/>
        <v>5.6849999999999996</v>
      </c>
      <c r="Z5">
        <f t="shared" ref="Z5:Z35" ca="1" si="11">INDIRECT("C" &amp; (44 + 47*$AB5))</f>
        <v>2.6669999999999998</v>
      </c>
      <c r="AB5">
        <v>1</v>
      </c>
    </row>
    <row r="6" spans="1:28">
      <c r="A6" t="s">
        <v>1</v>
      </c>
      <c r="B6" s="1">
        <v>9.2999999999999999E-2</v>
      </c>
      <c r="C6">
        <v>1.1279999999999999</v>
      </c>
      <c r="L6" t="s">
        <v>201</v>
      </c>
      <c r="M6" t="s">
        <v>342</v>
      </c>
      <c r="N6">
        <f>11*3600+34*60</f>
        <v>41640</v>
      </c>
      <c r="O6">
        <f t="shared" ca="1" si="0"/>
        <v>3.9E-2</v>
      </c>
      <c r="P6">
        <f t="shared" ca="1" si="6"/>
        <v>4.0000000000000001E-3</v>
      </c>
      <c r="Q6">
        <f t="shared" ca="1" si="1"/>
        <v>5.6920000000000002</v>
      </c>
      <c r="R6">
        <f t="shared" ca="1" si="7"/>
        <v>0.33800000000000002</v>
      </c>
      <c r="S6">
        <f t="shared" ca="1" si="2"/>
        <v>0.13400000000000001</v>
      </c>
      <c r="T6">
        <f t="shared" ca="1" si="8"/>
        <v>1.8180000000000001</v>
      </c>
      <c r="U6">
        <f t="shared" ca="1" si="3"/>
        <v>0.17699999999999999</v>
      </c>
      <c r="V6">
        <f t="shared" ca="1" si="9"/>
        <v>1.8069999999999999</v>
      </c>
      <c r="W6">
        <f t="shared" ca="1" si="4"/>
        <v>13.449</v>
      </c>
      <c r="X6">
        <f t="shared" ca="1" si="10"/>
        <v>9.0570000000000004</v>
      </c>
      <c r="Y6">
        <f t="shared" ca="1" si="5"/>
        <v>12.573</v>
      </c>
      <c r="Z6">
        <f t="shared" ca="1" si="11"/>
        <v>8.7170000000000005</v>
      </c>
      <c r="AB6">
        <f>AB5+1</f>
        <v>2</v>
      </c>
    </row>
    <row r="7" spans="1:28">
      <c r="L7" t="s">
        <v>202</v>
      </c>
      <c r="M7" t="s">
        <v>343</v>
      </c>
      <c r="N7">
        <f>13*3600+23*60</f>
        <v>48180</v>
      </c>
      <c r="O7">
        <f t="shared" ca="1" si="0"/>
        <v>2E-3</v>
      </c>
      <c r="P7">
        <f t="shared" ca="1" si="6"/>
        <v>1E-3</v>
      </c>
      <c r="Q7">
        <f t="shared" ca="1" si="1"/>
        <v>0.377</v>
      </c>
      <c r="R7">
        <f t="shared" ca="1" si="7"/>
        <v>0.151</v>
      </c>
      <c r="S7">
        <f t="shared" ca="1" si="2"/>
        <v>1.2999999999999999E-2</v>
      </c>
      <c r="T7">
        <f t="shared" ca="1" si="8"/>
        <v>0.60199999999999998</v>
      </c>
      <c r="U7">
        <f t="shared" ca="1" si="3"/>
        <v>1.2999999999999999E-2</v>
      </c>
      <c r="V7">
        <f t="shared" ca="1" si="9"/>
        <v>0.65</v>
      </c>
      <c r="W7">
        <f t="shared" ca="1" si="4"/>
        <v>0.19</v>
      </c>
      <c r="X7">
        <f t="shared" ca="1" si="10"/>
        <v>0.73099999999999998</v>
      </c>
      <c r="Y7">
        <f t="shared" ca="1" si="5"/>
        <v>0.14799999999999999</v>
      </c>
      <c r="Z7">
        <f t="shared" ca="1" si="11"/>
        <v>1.37</v>
      </c>
      <c r="AB7">
        <f t="shared" ref="AB7:AB35" si="12">AB6+1</f>
        <v>3</v>
      </c>
    </row>
    <row r="8" spans="1:28">
      <c r="A8" t="s">
        <v>2</v>
      </c>
      <c r="L8" t="s">
        <v>203</v>
      </c>
      <c r="M8" t="s">
        <v>344</v>
      </c>
      <c r="N8">
        <f>12*3600</f>
        <v>43200</v>
      </c>
      <c r="O8">
        <f t="shared" ca="1" si="0"/>
        <v>1.6E-2</v>
      </c>
      <c r="P8">
        <f t="shared" ca="1" si="6"/>
        <v>2E-3</v>
      </c>
      <c r="Q8">
        <f t="shared" ca="1" si="1"/>
        <v>5.3540000000000001</v>
      </c>
      <c r="R8">
        <f t="shared" ca="1" si="7"/>
        <v>1.196</v>
      </c>
      <c r="S8">
        <f t="shared" ca="1" si="2"/>
        <v>0.06</v>
      </c>
      <c r="T8">
        <f t="shared" ca="1" si="8"/>
        <v>2.6150000000000002</v>
      </c>
      <c r="U8">
        <f t="shared" ca="1" si="3"/>
        <v>6.4000000000000001E-2</v>
      </c>
      <c r="V8">
        <f t="shared" ca="1" si="9"/>
        <v>2.5569999999999999</v>
      </c>
      <c r="W8">
        <f t="shared" ca="1" si="4"/>
        <v>1.1100000000000001</v>
      </c>
      <c r="X8">
        <f t="shared" ca="1" si="10"/>
        <v>2.9079999999999999</v>
      </c>
      <c r="Y8">
        <f t="shared" ca="1" si="5"/>
        <v>1.4319999999999999</v>
      </c>
      <c r="Z8">
        <f t="shared" ca="1" si="11"/>
        <v>2.3290000000000002</v>
      </c>
      <c r="AB8">
        <f t="shared" si="12"/>
        <v>4</v>
      </c>
    </row>
    <row r="9" spans="1:28">
      <c r="A9" t="s">
        <v>3</v>
      </c>
      <c r="B9">
        <v>8.5000000000000006E-2</v>
      </c>
      <c r="L9" t="s">
        <v>204</v>
      </c>
      <c r="M9" t="s">
        <v>345</v>
      </c>
      <c r="N9">
        <f>10*3600+57*60</f>
        <v>39420</v>
      </c>
      <c r="O9">
        <f t="shared" ca="1" si="0"/>
        <v>6.0000000000000001E-3</v>
      </c>
      <c r="P9">
        <f t="shared" ca="1" si="6"/>
        <v>1E-3</v>
      </c>
      <c r="Q9">
        <f t="shared" ca="1" si="1"/>
        <v>2.8159999999999998</v>
      </c>
      <c r="R9">
        <f t="shared" ca="1" si="7"/>
        <v>1.125</v>
      </c>
      <c r="S9">
        <f t="shared" ca="1" si="2"/>
        <v>2.7E-2</v>
      </c>
      <c r="T9">
        <f t="shared" ca="1" si="8"/>
        <v>2.08</v>
      </c>
      <c r="U9">
        <f t="shared" ca="1" si="3"/>
        <v>2.1999999999999999E-2</v>
      </c>
      <c r="V9">
        <f t="shared" ca="1" si="9"/>
        <v>2.157</v>
      </c>
      <c r="W9">
        <f t="shared" ca="1" si="4"/>
        <v>0.50900000000000001</v>
      </c>
      <c r="X9">
        <f t="shared" ca="1" si="10"/>
        <v>8.0890000000000004</v>
      </c>
      <c r="Y9">
        <f t="shared" ca="1" si="5"/>
        <v>0.45900000000000002</v>
      </c>
      <c r="Z9">
        <f t="shared" ca="1" si="11"/>
        <v>6.5960000000000001</v>
      </c>
      <c r="AB9">
        <f t="shared" si="12"/>
        <v>5</v>
      </c>
    </row>
    <row r="10" spans="1:28">
      <c r="A10" t="s">
        <v>1</v>
      </c>
      <c r="B10" s="1">
        <v>0.53500000000000003</v>
      </c>
      <c r="C10">
        <v>2.8000000000000001E-2</v>
      </c>
      <c r="L10" t="s">
        <v>205</v>
      </c>
      <c r="M10" t="s">
        <v>346</v>
      </c>
      <c r="N10">
        <f>1*3600+54*60</f>
        <v>6840</v>
      </c>
      <c r="O10">
        <f t="shared" ca="1" si="0"/>
        <v>3.0000000000000001E-3</v>
      </c>
      <c r="P10">
        <f t="shared" ca="1" si="6"/>
        <v>1E-3</v>
      </c>
      <c r="Q10">
        <f t="shared" ca="1" si="1"/>
        <v>0.69499999999999995</v>
      </c>
      <c r="R10">
        <f t="shared" ca="1" si="7"/>
        <v>0.76100000000000001</v>
      </c>
      <c r="S10">
        <f t="shared" ca="1" si="2"/>
        <v>0.02</v>
      </c>
      <c r="T10">
        <f t="shared" ca="1" si="8"/>
        <v>1.712</v>
      </c>
      <c r="U10">
        <f t="shared" ca="1" si="3"/>
        <v>2.5000000000000001E-2</v>
      </c>
      <c r="V10">
        <f t="shared" ca="1" si="9"/>
        <v>1.613</v>
      </c>
      <c r="W10">
        <f t="shared" ca="1" si="4"/>
        <v>0.217</v>
      </c>
      <c r="X10">
        <f t="shared" ca="1" si="10"/>
        <v>1.89</v>
      </c>
      <c r="Y10">
        <f t="shared" ca="1" si="5"/>
        <v>0.23400000000000001</v>
      </c>
      <c r="Z10">
        <f t="shared" ca="1" si="11"/>
        <v>1.829</v>
      </c>
      <c r="AB10">
        <f t="shared" si="12"/>
        <v>6</v>
      </c>
    </row>
    <row r="11" spans="1:28">
      <c r="L11" t="s">
        <v>206</v>
      </c>
      <c r="M11" t="s">
        <v>352</v>
      </c>
      <c r="N11">
        <f>10*3600</f>
        <v>36000</v>
      </c>
      <c r="O11">
        <f t="shared" ca="1" si="0"/>
        <v>5.0000000000000001E-3</v>
      </c>
      <c r="P11">
        <f t="shared" ca="1" si="6"/>
        <v>1E-3</v>
      </c>
      <c r="Q11">
        <f t="shared" ca="1" si="1"/>
        <v>1.167</v>
      </c>
      <c r="R11">
        <f t="shared" ca="1" si="7"/>
        <v>0.34</v>
      </c>
      <c r="S11">
        <f t="shared" ca="1" si="2"/>
        <v>2.3E-2</v>
      </c>
      <c r="T11">
        <f t="shared" ca="1" si="8"/>
        <v>1.5960000000000001</v>
      </c>
      <c r="U11">
        <f t="shared" ca="1" si="3"/>
        <v>1.9E-2</v>
      </c>
      <c r="V11">
        <f t="shared" ca="1" si="9"/>
        <v>1.518</v>
      </c>
      <c r="W11">
        <f t="shared" ca="1" si="4"/>
        <v>0.307</v>
      </c>
      <c r="X11">
        <f t="shared" ca="1" si="10"/>
        <v>1.8580000000000001</v>
      </c>
      <c r="Y11">
        <f t="shared" ca="1" si="5"/>
        <v>0.34300000000000003</v>
      </c>
      <c r="Z11">
        <f t="shared" ca="1" si="11"/>
        <v>1.766</v>
      </c>
      <c r="AB11">
        <f t="shared" si="12"/>
        <v>7</v>
      </c>
    </row>
    <row r="12" spans="1:28">
      <c r="A12" t="s">
        <v>4</v>
      </c>
      <c r="L12" t="s">
        <v>207</v>
      </c>
      <c r="M12" t="s">
        <v>353</v>
      </c>
      <c r="N12">
        <f>23*3600+30*60</f>
        <v>84600</v>
      </c>
      <c r="O12">
        <f t="shared" ca="1" si="0"/>
        <v>2.3E-2</v>
      </c>
      <c r="P12">
        <f t="shared" ca="1" si="6"/>
        <v>3.0000000000000001E-3</v>
      </c>
      <c r="Q12">
        <f t="shared" ca="1" si="1"/>
        <v>16.303000000000001</v>
      </c>
      <c r="R12">
        <f t="shared" ca="1" si="7"/>
        <v>2.371</v>
      </c>
      <c r="S12">
        <f t="shared" ca="1" si="2"/>
        <v>0.14399999999999999</v>
      </c>
      <c r="T12">
        <f t="shared" ca="1" si="8"/>
        <v>1.274</v>
      </c>
      <c r="U12">
        <f t="shared" ca="1" si="3"/>
        <v>0.17100000000000001</v>
      </c>
      <c r="V12">
        <f t="shared" ca="1" si="9"/>
        <v>1.246</v>
      </c>
      <c r="W12">
        <f t="shared" ca="1" si="4"/>
        <v>9.8550000000000004</v>
      </c>
      <c r="X12">
        <f t="shared" ca="1" si="10"/>
        <v>9.7240000000000002</v>
      </c>
      <c r="Y12">
        <f t="shared" ca="1" si="5"/>
        <v>10.484999999999999</v>
      </c>
      <c r="Z12">
        <f t="shared" ca="1" si="11"/>
        <v>9.9819999999999993</v>
      </c>
      <c r="AB12">
        <f t="shared" si="12"/>
        <v>8</v>
      </c>
    </row>
    <row r="13" spans="1:28">
      <c r="A13" t="s">
        <v>1</v>
      </c>
      <c r="B13" s="2">
        <v>0</v>
      </c>
      <c r="C13">
        <v>30.338999999999999</v>
      </c>
      <c r="L13" t="s">
        <v>347</v>
      </c>
      <c r="M13" t="s">
        <v>354</v>
      </c>
      <c r="N13">
        <f>14*3600+15*60</f>
        <v>51300</v>
      </c>
      <c r="O13">
        <f t="shared" ca="1" si="0"/>
        <v>4.0000000000000001E-3</v>
      </c>
      <c r="P13">
        <f t="shared" ca="1" si="6"/>
        <v>1E-3</v>
      </c>
      <c r="Q13">
        <f t="shared" ca="1" si="1"/>
        <v>1.911</v>
      </c>
      <c r="R13">
        <f t="shared" ca="1" si="7"/>
        <v>0.92100000000000004</v>
      </c>
      <c r="S13">
        <f t="shared" ca="1" si="2"/>
        <v>1.9E-2</v>
      </c>
      <c r="T13">
        <f t="shared" ca="1" si="8"/>
        <v>1.377</v>
      </c>
      <c r="U13">
        <f t="shared" ca="1" si="3"/>
        <v>1.4999999999999999E-2</v>
      </c>
      <c r="V13">
        <f t="shared" ca="1" si="9"/>
        <v>1.198</v>
      </c>
      <c r="W13">
        <f t="shared" ca="1" si="4"/>
        <v>0.75600000000000001</v>
      </c>
      <c r="X13">
        <f t="shared" ca="1" si="10"/>
        <v>5.3810000000000002</v>
      </c>
      <c r="Y13">
        <f t="shared" ca="1" si="5"/>
        <v>0.79800000000000004</v>
      </c>
      <c r="Z13">
        <f t="shared" ca="1" si="11"/>
        <v>5.8419999999999996</v>
      </c>
      <c r="AB13">
        <f t="shared" si="12"/>
        <v>9</v>
      </c>
    </row>
    <row r="14" spans="1:28">
      <c r="L14" t="s">
        <v>209</v>
      </c>
      <c r="M14" t="s">
        <v>355</v>
      </c>
      <c r="N14">
        <f>9*3600+50*60</f>
        <v>35400</v>
      </c>
      <c r="O14">
        <f t="shared" ca="1" si="0"/>
        <v>2E-3</v>
      </c>
      <c r="P14">
        <f t="shared" ca="1" si="6"/>
        <v>0</v>
      </c>
      <c r="Q14">
        <f t="shared" ca="1" si="1"/>
        <v>0.219</v>
      </c>
      <c r="R14">
        <f t="shared" ca="1" si="7"/>
        <v>0.218</v>
      </c>
      <c r="S14">
        <f t="shared" ca="1" si="2"/>
        <v>7.0000000000000001E-3</v>
      </c>
      <c r="T14">
        <f t="shared" ca="1" si="8"/>
        <v>0.57799999999999996</v>
      </c>
      <c r="U14">
        <f t="shared" ca="1" si="3"/>
        <v>1.2E-2</v>
      </c>
      <c r="V14">
        <f t="shared" ca="1" si="9"/>
        <v>0.55100000000000005</v>
      </c>
      <c r="W14">
        <f t="shared" ca="1" si="4"/>
        <v>2.1999999999999999E-2</v>
      </c>
      <c r="X14">
        <f t="shared" ca="1" si="10"/>
        <v>1.4550000000000001</v>
      </c>
      <c r="Y14">
        <f t="shared" ca="1" si="5"/>
        <v>2.9000000000000001E-2</v>
      </c>
      <c r="Z14">
        <f t="shared" ca="1" si="11"/>
        <v>1.3160000000000001</v>
      </c>
      <c r="AB14">
        <f t="shared" si="12"/>
        <v>10</v>
      </c>
    </row>
    <row r="15" spans="1:28">
      <c r="A15" t="s">
        <v>5</v>
      </c>
      <c r="L15" t="s">
        <v>210</v>
      </c>
      <c r="M15" t="s">
        <v>356</v>
      </c>
      <c r="N15">
        <f>13*3600+30*60</f>
        <v>48600</v>
      </c>
      <c r="O15">
        <f t="shared" ca="1" si="0"/>
        <v>2E-3</v>
      </c>
      <c r="P15">
        <f t="shared" ca="1" si="6"/>
        <v>0</v>
      </c>
      <c r="Q15">
        <f t="shared" ca="1" si="1"/>
        <v>0.48</v>
      </c>
      <c r="R15">
        <f t="shared" ca="1" si="7"/>
        <v>0.22600000000000001</v>
      </c>
      <c r="S15">
        <f t="shared" ca="1" si="2"/>
        <v>1.4E-2</v>
      </c>
      <c r="T15">
        <f t="shared" ca="1" si="8"/>
        <v>0.80100000000000005</v>
      </c>
      <c r="U15">
        <f t="shared" ca="1" si="3"/>
        <v>0.01</v>
      </c>
      <c r="V15">
        <f t="shared" ca="1" si="9"/>
        <v>0.77300000000000002</v>
      </c>
      <c r="W15">
        <f t="shared" ca="1" si="4"/>
        <v>0.19800000000000001</v>
      </c>
      <c r="X15">
        <f t="shared" ca="1" si="10"/>
        <v>4.5220000000000002</v>
      </c>
      <c r="Y15">
        <f t="shared" ca="1" si="5"/>
        <v>0.108</v>
      </c>
      <c r="Z15">
        <f t="shared" ca="1" si="11"/>
        <v>3.5979999999999999</v>
      </c>
      <c r="AB15">
        <f t="shared" si="12"/>
        <v>11</v>
      </c>
    </row>
    <row r="16" spans="1:28">
      <c r="A16" t="s">
        <v>3</v>
      </c>
      <c r="B16" s="3">
        <v>287643</v>
      </c>
      <c r="L16" t="s">
        <v>211</v>
      </c>
      <c r="M16" t="s">
        <v>357</v>
      </c>
      <c r="N16">
        <f>2*3600+20*60</f>
        <v>8400</v>
      </c>
      <c r="O16">
        <f t="shared" ca="1" si="0"/>
        <v>1E-3</v>
      </c>
      <c r="P16">
        <f t="shared" ca="1" si="6"/>
        <v>0</v>
      </c>
      <c r="Q16">
        <f t="shared" ca="1" si="1"/>
        <v>9.4E-2</v>
      </c>
      <c r="R16">
        <f t="shared" ca="1" si="7"/>
        <v>0.106</v>
      </c>
      <c r="S16">
        <f t="shared" ca="1" si="2"/>
        <v>2.1999999999999999E-2</v>
      </c>
      <c r="T16">
        <f t="shared" ca="1" si="8"/>
        <v>0.59499999999999997</v>
      </c>
      <c r="U16">
        <f t="shared" ca="1" si="3"/>
        <v>0.02</v>
      </c>
      <c r="V16">
        <f t="shared" ca="1" si="9"/>
        <v>0.52</v>
      </c>
      <c r="W16">
        <f t="shared" ca="1" si="4"/>
        <v>0.25</v>
      </c>
      <c r="X16">
        <f t="shared" ca="1" si="10"/>
        <v>1.244</v>
      </c>
      <c r="Y16">
        <f t="shared" ca="1" si="5"/>
        <v>0.30099999999999999</v>
      </c>
      <c r="Z16">
        <f t="shared" ca="1" si="11"/>
        <v>1.131</v>
      </c>
      <c r="AB16">
        <f t="shared" si="12"/>
        <v>12</v>
      </c>
    </row>
    <row r="17" spans="1:28">
      <c r="A17" t="s">
        <v>1</v>
      </c>
      <c r="B17" s="2">
        <v>0</v>
      </c>
      <c r="C17">
        <v>1.0229999999999999</v>
      </c>
      <c r="L17" t="s">
        <v>212</v>
      </c>
      <c r="M17" t="s">
        <v>358</v>
      </c>
      <c r="N17">
        <f>14*60</f>
        <v>840</v>
      </c>
      <c r="O17">
        <f t="shared" ca="1" si="0"/>
        <v>2E-3</v>
      </c>
      <c r="P17">
        <f t="shared" ca="1" si="6"/>
        <v>1E-3</v>
      </c>
      <c r="Q17">
        <f t="shared" ca="1" si="1"/>
        <v>0.13900000000000001</v>
      </c>
      <c r="R17">
        <f t="shared" ca="1" si="7"/>
        <v>3.9E-2</v>
      </c>
      <c r="S17">
        <f t="shared" ca="1" si="2"/>
        <v>6.0000000000000001E-3</v>
      </c>
      <c r="T17">
        <f t="shared" ca="1" si="8"/>
        <v>0.34799999999999998</v>
      </c>
      <c r="U17">
        <f t="shared" ca="1" si="3"/>
        <v>5.0000000000000001E-3</v>
      </c>
      <c r="V17">
        <f t="shared" ca="1" si="9"/>
        <v>0.317</v>
      </c>
      <c r="W17">
        <f t="shared" ca="1" si="4"/>
        <v>2.9000000000000001E-2</v>
      </c>
      <c r="X17">
        <f t="shared" ca="1" si="10"/>
        <v>0.215</v>
      </c>
      <c r="Y17">
        <f t="shared" ca="1" si="5"/>
        <v>4.4999999999999998E-2</v>
      </c>
      <c r="Z17">
        <f t="shared" ca="1" si="11"/>
        <v>0.20899999999999999</v>
      </c>
      <c r="AB17">
        <f t="shared" si="12"/>
        <v>13</v>
      </c>
    </row>
    <row r="18" spans="1:28">
      <c r="L18" t="s">
        <v>213</v>
      </c>
      <c r="M18" t="s">
        <v>359</v>
      </c>
      <c r="N18">
        <f>4*3600+40*60</f>
        <v>16800</v>
      </c>
      <c r="O18">
        <f t="shared" ca="1" si="0"/>
        <v>8.9999999999999993E-3</v>
      </c>
      <c r="P18">
        <f t="shared" ca="1" si="6"/>
        <v>3.0000000000000001E-3</v>
      </c>
      <c r="Q18">
        <f t="shared" ca="1" si="1"/>
        <v>2.548</v>
      </c>
      <c r="R18">
        <f t="shared" ca="1" si="7"/>
        <v>1.496</v>
      </c>
      <c r="S18">
        <f t="shared" ca="1" si="2"/>
        <v>0.06</v>
      </c>
      <c r="T18">
        <f t="shared" ca="1" si="8"/>
        <v>0.91700000000000004</v>
      </c>
      <c r="U18">
        <f t="shared" ca="1" si="3"/>
        <v>7.4999999999999997E-2</v>
      </c>
      <c r="V18">
        <f t="shared" ca="1" si="9"/>
        <v>0.84399999999999997</v>
      </c>
      <c r="W18">
        <f t="shared" ca="1" si="4"/>
        <v>1.345</v>
      </c>
      <c r="X18">
        <f t="shared" ca="1" si="10"/>
        <v>0.625</v>
      </c>
      <c r="Y18">
        <f t="shared" ca="1" si="5"/>
        <v>0.83599999999999997</v>
      </c>
      <c r="Z18">
        <f t="shared" ca="1" si="11"/>
        <v>0.77900000000000003</v>
      </c>
      <c r="AB18">
        <f t="shared" si="12"/>
        <v>14</v>
      </c>
    </row>
    <row r="19" spans="1:28">
      <c r="A19" t="s">
        <v>6</v>
      </c>
      <c r="L19" t="s">
        <v>214</v>
      </c>
      <c r="M19" t="s">
        <v>361</v>
      </c>
      <c r="N19" t="s">
        <v>361</v>
      </c>
      <c r="O19">
        <f t="shared" ca="1" si="0"/>
        <v>1.4E-2</v>
      </c>
      <c r="P19">
        <f t="shared" ca="1" si="6"/>
        <v>6.0000000000000001E-3</v>
      </c>
      <c r="Q19">
        <f t="shared" ca="1" si="1"/>
        <v>24.756</v>
      </c>
      <c r="R19">
        <f t="shared" ca="1" si="7"/>
        <v>16.539000000000001</v>
      </c>
      <c r="S19">
        <f t="shared" ca="1" si="2"/>
        <v>0.33</v>
      </c>
      <c r="T19">
        <f t="shared" ca="1" si="8"/>
        <v>1.552</v>
      </c>
      <c r="U19">
        <f t="shared" ca="1" si="3"/>
        <v>0.28599999999999998</v>
      </c>
      <c r="V19">
        <f t="shared" ca="1" si="9"/>
        <v>1.5</v>
      </c>
      <c r="W19">
        <f t="shared" ca="1" si="4"/>
        <v>19.856000000000002</v>
      </c>
      <c r="X19">
        <f t="shared" ca="1" si="10"/>
        <v>14.53</v>
      </c>
      <c r="Y19">
        <f t="shared" ca="1" si="5"/>
        <v>12.332000000000001</v>
      </c>
      <c r="Z19">
        <f t="shared" ca="1" si="11"/>
        <v>12.222</v>
      </c>
      <c r="AB19">
        <f t="shared" si="12"/>
        <v>15</v>
      </c>
    </row>
    <row r="20" spans="1:28">
      <c r="A20" t="s">
        <v>3</v>
      </c>
      <c r="B20" s="3">
        <v>258028</v>
      </c>
      <c r="L20" t="s">
        <v>215</v>
      </c>
      <c r="M20" t="s">
        <v>360</v>
      </c>
      <c r="N20">
        <f>9*3600+12*60</f>
        <v>33120</v>
      </c>
      <c r="O20">
        <f t="shared" ca="1" si="0"/>
        <v>1.4999999999999999E-2</v>
      </c>
      <c r="P20">
        <f t="shared" ca="1" si="6"/>
        <v>6.0000000000000001E-3</v>
      </c>
      <c r="Q20">
        <f t="shared" ca="1" si="1"/>
        <v>40.725999999999999</v>
      </c>
      <c r="R20">
        <f t="shared" ca="1" si="7"/>
        <v>38.159999999999997</v>
      </c>
      <c r="S20">
        <f t="shared" ca="1" si="2"/>
        <v>0.46899999999999997</v>
      </c>
      <c r="T20">
        <f t="shared" ca="1" si="8"/>
        <v>1.32</v>
      </c>
      <c r="U20">
        <f t="shared" ca="1" si="3"/>
        <v>0.51800000000000002</v>
      </c>
      <c r="V20">
        <f t="shared" ca="1" si="9"/>
        <v>1.3</v>
      </c>
      <c r="W20">
        <f t="shared" ca="1" si="4"/>
        <v>20.260999999999999</v>
      </c>
      <c r="X20">
        <f t="shared" ca="1" si="10"/>
        <v>7.7329999999999997</v>
      </c>
      <c r="Y20">
        <f t="shared" ca="1" si="5"/>
        <v>22.216999999999999</v>
      </c>
      <c r="Z20">
        <f t="shared" ca="1" si="11"/>
        <v>5.7859999999999996</v>
      </c>
      <c r="AB20">
        <f t="shared" si="12"/>
        <v>16</v>
      </c>
    </row>
    <row r="21" spans="1:28">
      <c r="A21" t="s">
        <v>1</v>
      </c>
      <c r="B21" s="2">
        <v>0</v>
      </c>
      <c r="C21">
        <v>2.41</v>
      </c>
      <c r="L21" t="s">
        <v>216</v>
      </c>
      <c r="M21" t="s">
        <v>362</v>
      </c>
      <c r="N21">
        <f>6*60</f>
        <v>360</v>
      </c>
      <c r="O21">
        <f t="shared" ca="1" si="0"/>
        <v>3.0000000000000001E-3</v>
      </c>
      <c r="P21">
        <f t="shared" ca="1" si="6"/>
        <v>2E-3</v>
      </c>
      <c r="Q21">
        <f t="shared" ca="1" si="1"/>
        <v>0.70599999999999996</v>
      </c>
      <c r="R21">
        <f t="shared" ca="1" si="7"/>
        <v>1.103</v>
      </c>
      <c r="S21">
        <f t="shared" ca="1" si="2"/>
        <v>6.3E-2</v>
      </c>
      <c r="T21">
        <f t="shared" ca="1" si="8"/>
        <v>0.187</v>
      </c>
      <c r="U21">
        <f t="shared" ca="1" si="3"/>
        <v>5.0999999999999997E-2</v>
      </c>
      <c r="V21">
        <f t="shared" ca="1" si="9"/>
        <v>0.18099999999999999</v>
      </c>
      <c r="W21">
        <f t="shared" ca="1" si="4"/>
        <v>2.5470000000000002</v>
      </c>
      <c r="X21">
        <f t="shared" ca="1" si="10"/>
        <v>0.63900000000000001</v>
      </c>
      <c r="Y21">
        <f t="shared" ca="1" si="5"/>
        <v>3.0880000000000001</v>
      </c>
      <c r="Z21">
        <f t="shared" ca="1" si="11"/>
        <v>0.56200000000000006</v>
      </c>
      <c r="AB21">
        <f t="shared" si="12"/>
        <v>17</v>
      </c>
    </row>
    <row r="22" spans="1:28">
      <c r="L22" t="s">
        <v>217</v>
      </c>
      <c r="M22" t="s">
        <v>363</v>
      </c>
      <c r="N22">
        <f>1*3600+44*60</f>
        <v>6240</v>
      </c>
      <c r="O22">
        <f t="shared" ca="1" si="0"/>
        <v>1E-3</v>
      </c>
      <c r="P22">
        <f t="shared" ca="1" si="6"/>
        <v>0</v>
      </c>
      <c r="Q22">
        <f t="shared" ca="1" si="1"/>
        <v>5.2999999999999999E-2</v>
      </c>
      <c r="R22">
        <f t="shared" ca="1" si="7"/>
        <v>2.9000000000000001E-2</v>
      </c>
      <c r="S22">
        <f t="shared" ca="1" si="2"/>
        <v>1.6E-2</v>
      </c>
      <c r="T22">
        <f t="shared" ca="1" si="8"/>
        <v>0.13300000000000001</v>
      </c>
      <c r="U22">
        <f t="shared" ca="1" si="3"/>
        <v>8.9999999999999993E-3</v>
      </c>
      <c r="V22">
        <f t="shared" ca="1" si="9"/>
        <v>0.13</v>
      </c>
      <c r="W22">
        <f t="shared" ca="1" si="4"/>
        <v>0.115</v>
      </c>
      <c r="X22">
        <f t="shared" ca="1" si="10"/>
        <v>0.433</v>
      </c>
      <c r="Y22">
        <f t="shared" ca="1" si="5"/>
        <v>0.108</v>
      </c>
      <c r="Z22">
        <f t="shared" ca="1" si="11"/>
        <v>0.39400000000000002</v>
      </c>
      <c r="AB22">
        <f t="shared" si="12"/>
        <v>18</v>
      </c>
    </row>
    <row r="23" spans="1:28">
      <c r="A23" t="s">
        <v>7</v>
      </c>
      <c r="L23" t="s">
        <v>218</v>
      </c>
      <c r="M23" t="s">
        <v>364</v>
      </c>
      <c r="N23">
        <f>39*60</f>
        <v>2340</v>
      </c>
      <c r="O23">
        <f t="shared" ca="1" si="0"/>
        <v>1E-3</v>
      </c>
      <c r="P23">
        <f t="shared" ca="1" si="6"/>
        <v>1E-3</v>
      </c>
      <c r="Q23">
        <f t="shared" ca="1" si="1"/>
        <v>3.9E-2</v>
      </c>
      <c r="R23">
        <f t="shared" ca="1" si="7"/>
        <v>1.0999999999999999E-2</v>
      </c>
      <c r="S23">
        <f t="shared" ca="1" si="2"/>
        <v>4.0000000000000001E-3</v>
      </c>
      <c r="T23">
        <f t="shared" ca="1" si="8"/>
        <v>0.13600000000000001</v>
      </c>
      <c r="U23">
        <f t="shared" ca="1" si="3"/>
        <v>5.0000000000000001E-3</v>
      </c>
      <c r="V23">
        <f t="shared" ca="1" si="9"/>
        <v>0.123</v>
      </c>
      <c r="W23">
        <f t="shared" ca="1" si="4"/>
        <v>2.1000000000000001E-2</v>
      </c>
      <c r="X23">
        <f t="shared" ca="1" si="10"/>
        <v>0.20599999999999999</v>
      </c>
      <c r="Y23">
        <f t="shared" ca="1" si="5"/>
        <v>3.5999999999999997E-2</v>
      </c>
      <c r="Z23">
        <f t="shared" ca="1" si="11"/>
        <v>0.19600000000000001</v>
      </c>
      <c r="AB23">
        <f t="shared" si="12"/>
        <v>19</v>
      </c>
    </row>
    <row r="24" spans="1:28">
      <c r="A24" t="s">
        <v>8</v>
      </c>
      <c r="B24" t="s">
        <v>9</v>
      </c>
      <c r="L24" t="s">
        <v>219</v>
      </c>
      <c r="M24" t="s">
        <v>365</v>
      </c>
      <c r="N24">
        <f>2*60</f>
        <v>120</v>
      </c>
      <c r="O24">
        <f t="shared" ca="1" si="0"/>
        <v>0</v>
      </c>
      <c r="P24">
        <f t="shared" ca="1" si="6"/>
        <v>0</v>
      </c>
      <c r="Q24">
        <f t="shared" ca="1" si="1"/>
        <v>0.124</v>
      </c>
      <c r="R24">
        <f t="shared" ca="1" si="7"/>
        <v>0.185</v>
      </c>
      <c r="S24">
        <f t="shared" ca="1" si="2"/>
        <v>0.01</v>
      </c>
      <c r="T24">
        <f t="shared" ca="1" si="8"/>
        <v>0.182</v>
      </c>
      <c r="U24">
        <f t="shared" ca="1" si="3"/>
        <v>8.0000000000000002E-3</v>
      </c>
      <c r="V24">
        <f t="shared" ca="1" si="9"/>
        <v>0.17899999999999999</v>
      </c>
      <c r="W24">
        <f t="shared" ca="1" si="4"/>
        <v>0.16300000000000001</v>
      </c>
      <c r="X24">
        <f t="shared" ca="1" si="10"/>
        <v>0.622</v>
      </c>
      <c r="Y24">
        <f t="shared" ca="1" si="5"/>
        <v>0.187</v>
      </c>
      <c r="Z24">
        <f t="shared" ca="1" si="11"/>
        <v>0.61799999999999999</v>
      </c>
      <c r="AB24">
        <f t="shared" si="12"/>
        <v>20</v>
      </c>
    </row>
    <row r="25" spans="1:28">
      <c r="A25" t="s">
        <v>1</v>
      </c>
      <c r="B25" s="1">
        <v>0.11799999999999999</v>
      </c>
      <c r="C25">
        <v>4.9729999999999999</v>
      </c>
      <c r="L25" t="s">
        <v>220</v>
      </c>
      <c r="M25" t="s">
        <v>366</v>
      </c>
      <c r="N25">
        <f>3*3600+18*60</f>
        <v>11880</v>
      </c>
      <c r="O25">
        <f t="shared" ca="1" si="0"/>
        <v>1E-3</v>
      </c>
      <c r="P25">
        <f t="shared" ca="1" si="6"/>
        <v>0</v>
      </c>
      <c r="Q25">
        <f t="shared" ca="1" si="1"/>
        <v>0.113</v>
      </c>
      <c r="R25">
        <f t="shared" ca="1" si="7"/>
        <v>0.22800000000000001</v>
      </c>
      <c r="S25">
        <f t="shared" ca="1" si="2"/>
        <v>2.1999999999999999E-2</v>
      </c>
      <c r="T25">
        <f t="shared" ca="1" si="8"/>
        <v>0.23100000000000001</v>
      </c>
      <c r="U25">
        <f t="shared" ca="1" si="3"/>
        <v>2.9000000000000001E-2</v>
      </c>
      <c r="V25">
        <f t="shared" ca="1" si="9"/>
        <v>0.255</v>
      </c>
      <c r="W25">
        <f t="shared" ca="1" si="4"/>
        <v>0.13500000000000001</v>
      </c>
      <c r="X25">
        <f t="shared" ca="1" si="10"/>
        <v>1.3089999999999999</v>
      </c>
      <c r="Y25">
        <f t="shared" ca="1" si="5"/>
        <v>0.153</v>
      </c>
      <c r="Z25">
        <f t="shared" ca="1" si="11"/>
        <v>1.175</v>
      </c>
      <c r="AB25">
        <f t="shared" si="12"/>
        <v>21</v>
      </c>
    </row>
    <row r="26" spans="1:28">
      <c r="A26" t="s">
        <v>56</v>
      </c>
      <c r="L26" t="s">
        <v>348</v>
      </c>
      <c r="M26" t="s">
        <v>367</v>
      </c>
      <c r="N26">
        <f>18</f>
        <v>18</v>
      </c>
      <c r="O26">
        <f t="shared" ca="1" si="0"/>
        <v>1E-3</v>
      </c>
      <c r="P26">
        <f t="shared" ca="1" si="6"/>
        <v>0</v>
      </c>
      <c r="Q26">
        <f t="shared" ca="1" si="1"/>
        <v>2.7E-2</v>
      </c>
      <c r="R26">
        <f t="shared" ca="1" si="7"/>
        <v>1.2999999999999999E-2</v>
      </c>
      <c r="S26">
        <f t="shared" ca="1" si="2"/>
        <v>4.0000000000000001E-3</v>
      </c>
      <c r="T26">
        <f t="shared" ca="1" si="8"/>
        <v>0.71199999999999997</v>
      </c>
      <c r="U26">
        <f t="shared" ca="1" si="3"/>
        <v>7.0000000000000001E-3</v>
      </c>
      <c r="V26">
        <f t="shared" ca="1" si="9"/>
        <v>8.6999999999999994E-2</v>
      </c>
      <c r="W26">
        <f t="shared" ca="1" si="4"/>
        <v>9.4E-2</v>
      </c>
      <c r="X26">
        <f t="shared" ca="1" si="10"/>
        <v>0.218</v>
      </c>
      <c r="Y26">
        <f t="shared" ca="1" si="5"/>
        <v>0.10199999999999999</v>
      </c>
      <c r="Z26">
        <f t="shared" ca="1" si="11"/>
        <v>0.20599999999999999</v>
      </c>
      <c r="AB26">
        <f t="shared" si="12"/>
        <v>22</v>
      </c>
    </row>
    <row r="27" spans="1:28">
      <c r="A27" t="s">
        <v>11</v>
      </c>
      <c r="L27" t="s">
        <v>222</v>
      </c>
      <c r="M27" t="s">
        <v>368</v>
      </c>
      <c r="N27">
        <f>12*60</f>
        <v>720</v>
      </c>
      <c r="O27">
        <f t="shared" ca="1" si="0"/>
        <v>0</v>
      </c>
      <c r="P27">
        <f t="shared" ca="1" si="6"/>
        <v>1E-3</v>
      </c>
      <c r="Q27">
        <f t="shared" ca="1" si="1"/>
        <v>7.0000000000000007E-2</v>
      </c>
      <c r="R27">
        <f t="shared" ca="1" si="7"/>
        <v>0.10100000000000001</v>
      </c>
      <c r="S27">
        <f t="shared" ca="1" si="2"/>
        <v>5.0000000000000001E-3</v>
      </c>
      <c r="T27">
        <f t="shared" ca="1" si="8"/>
        <v>0.24099999999999999</v>
      </c>
      <c r="U27">
        <f t="shared" ca="1" si="3"/>
        <v>6.0000000000000001E-3</v>
      </c>
      <c r="V27">
        <f t="shared" ca="1" si="9"/>
        <v>0.247</v>
      </c>
      <c r="W27">
        <f t="shared" ca="1" si="4"/>
        <v>2.7E-2</v>
      </c>
      <c r="X27">
        <f t="shared" ca="1" si="10"/>
        <v>1.1619999999999999</v>
      </c>
      <c r="Y27">
        <f t="shared" ca="1" si="5"/>
        <v>1.2999999999999999E-2</v>
      </c>
      <c r="Z27">
        <f t="shared" ca="1" si="11"/>
        <v>1.07</v>
      </c>
      <c r="AB27">
        <f t="shared" si="12"/>
        <v>23</v>
      </c>
    </row>
    <row r="28" spans="1:28">
      <c r="A28" t="s">
        <v>1</v>
      </c>
      <c r="B28" s="1">
        <v>0.111</v>
      </c>
      <c r="C28">
        <v>8.8999999999999996E-2</v>
      </c>
      <c r="L28" t="s">
        <v>223</v>
      </c>
      <c r="M28" t="s">
        <v>369</v>
      </c>
      <c r="N28">
        <f>60*3</f>
        <v>180</v>
      </c>
      <c r="O28">
        <f t="shared" ca="1" si="0"/>
        <v>2E-3</v>
      </c>
      <c r="P28">
        <f t="shared" ca="1" si="6"/>
        <v>1E-3</v>
      </c>
      <c r="Q28">
        <f t="shared" ca="1" si="1"/>
        <v>0.129</v>
      </c>
      <c r="R28">
        <f t="shared" ca="1" si="7"/>
        <v>0.222</v>
      </c>
      <c r="S28">
        <f t="shared" ca="1" si="2"/>
        <v>3.3000000000000002E-2</v>
      </c>
      <c r="T28">
        <f t="shared" ca="1" si="8"/>
        <v>0.104</v>
      </c>
      <c r="U28">
        <f t="shared" ca="1" si="3"/>
        <v>2.3E-2</v>
      </c>
      <c r="V28">
        <f t="shared" ca="1" si="9"/>
        <v>8.6999999999999994E-2</v>
      </c>
      <c r="W28">
        <f t="shared" ca="1" si="4"/>
        <v>0.95799999999999996</v>
      </c>
      <c r="X28">
        <f t="shared" ca="1" si="10"/>
        <v>0.30099999999999999</v>
      </c>
      <c r="Y28">
        <f t="shared" ca="1" si="5"/>
        <v>0.95499999999999996</v>
      </c>
      <c r="Z28">
        <f t="shared" ca="1" si="11"/>
        <v>0.27100000000000002</v>
      </c>
      <c r="AB28">
        <f t="shared" si="12"/>
        <v>24</v>
      </c>
    </row>
    <row r="29" spans="1:28">
      <c r="L29" t="s">
        <v>224</v>
      </c>
      <c r="M29" t="s">
        <v>370</v>
      </c>
      <c r="N29">
        <f>10</f>
        <v>10</v>
      </c>
      <c r="O29">
        <f t="shared" ca="1" si="0"/>
        <v>1E-3</v>
      </c>
      <c r="P29">
        <f t="shared" ca="1" si="6"/>
        <v>0</v>
      </c>
      <c r="Q29">
        <f t="shared" ca="1" si="1"/>
        <v>0.25700000000000001</v>
      </c>
      <c r="R29">
        <f t="shared" ca="1" si="7"/>
        <v>0.28299999999999997</v>
      </c>
      <c r="S29">
        <f t="shared" ca="1" si="2"/>
        <v>1.4999999999999999E-2</v>
      </c>
      <c r="T29">
        <f t="shared" ca="1" si="8"/>
        <v>8.7999999999999995E-2</v>
      </c>
      <c r="U29">
        <f t="shared" ca="1" si="3"/>
        <v>1.0999999999999999E-2</v>
      </c>
      <c r="V29">
        <f t="shared" ca="1" si="9"/>
        <v>8.1000000000000003E-2</v>
      </c>
      <c r="W29">
        <f t="shared" ca="1" si="4"/>
        <v>0.184</v>
      </c>
      <c r="X29">
        <f t="shared" ca="1" si="10"/>
        <v>0.12</v>
      </c>
      <c r="Y29">
        <f t="shared" ca="1" si="5"/>
        <v>0.215</v>
      </c>
      <c r="Z29">
        <f t="shared" ca="1" si="11"/>
        <v>0.108</v>
      </c>
      <c r="AB29">
        <f t="shared" si="12"/>
        <v>25</v>
      </c>
    </row>
    <row r="30" spans="1:28">
      <c r="A30" t="s">
        <v>8</v>
      </c>
      <c r="B30" t="s">
        <v>12</v>
      </c>
      <c r="L30" t="s">
        <v>225</v>
      </c>
      <c r="M30" t="s">
        <v>371</v>
      </c>
      <c r="N30">
        <f>20*60</f>
        <v>1200</v>
      </c>
      <c r="O30">
        <f t="shared" ca="1" si="0"/>
        <v>2E-3</v>
      </c>
      <c r="P30">
        <f t="shared" ca="1" si="6"/>
        <v>1E-3</v>
      </c>
      <c r="Q30">
        <f t="shared" ca="1" si="1"/>
        <v>0.17399999999999999</v>
      </c>
      <c r="R30">
        <f t="shared" ca="1" si="7"/>
        <v>0.17100000000000001</v>
      </c>
      <c r="S30">
        <f t="shared" ca="1" si="2"/>
        <v>0.01</v>
      </c>
      <c r="T30">
        <f t="shared" ca="1" si="8"/>
        <v>5.6000000000000001E-2</v>
      </c>
      <c r="U30">
        <f t="shared" ca="1" si="3"/>
        <v>8.9999999999999993E-3</v>
      </c>
      <c r="V30">
        <f t="shared" ca="1" si="9"/>
        <v>5.6000000000000001E-2</v>
      </c>
      <c r="W30">
        <f t="shared" ca="1" si="4"/>
        <v>0.19400000000000001</v>
      </c>
      <c r="X30">
        <f t="shared" ca="1" si="10"/>
        <v>0.10299999999999999</v>
      </c>
      <c r="Y30">
        <f t="shared" ca="1" si="5"/>
        <v>0.114</v>
      </c>
      <c r="Z30">
        <f t="shared" ca="1" si="11"/>
        <v>9.8000000000000004E-2</v>
      </c>
      <c r="AB30">
        <f t="shared" si="12"/>
        <v>26</v>
      </c>
    </row>
    <row r="31" spans="1:28">
      <c r="A31" t="s">
        <v>1</v>
      </c>
      <c r="B31" s="1">
        <v>8.4000000000000005E-2</v>
      </c>
      <c r="C31">
        <v>2.4089999999999998</v>
      </c>
      <c r="L31" t="s">
        <v>226</v>
      </c>
      <c r="M31" t="s">
        <v>361</v>
      </c>
      <c r="N31" t="s">
        <v>361</v>
      </c>
      <c r="O31">
        <f t="shared" ca="1" si="0"/>
        <v>1E-3</v>
      </c>
      <c r="P31">
        <f t="shared" ca="1" si="6"/>
        <v>1E-3</v>
      </c>
      <c r="Q31">
        <f t="shared" ca="1" si="1"/>
        <v>7.3999999999999996E-2</v>
      </c>
      <c r="R31">
        <f t="shared" ca="1" si="7"/>
        <v>7.5999999999999998E-2</v>
      </c>
      <c r="S31">
        <f t="shared" ca="1" si="2"/>
        <v>2.4E-2</v>
      </c>
      <c r="T31">
        <f t="shared" ca="1" si="8"/>
        <v>0.03</v>
      </c>
      <c r="U31">
        <f t="shared" ca="1" si="3"/>
        <v>0.02</v>
      </c>
      <c r="V31">
        <f t="shared" ca="1" si="9"/>
        <v>2.8000000000000001E-2</v>
      </c>
      <c r="W31">
        <f t="shared" ca="1" si="4"/>
        <v>0.14899999999999999</v>
      </c>
      <c r="X31">
        <f t="shared" ca="1" si="10"/>
        <v>4.9000000000000002E-2</v>
      </c>
      <c r="Y31">
        <f t="shared" ca="1" si="5"/>
        <v>0.151</v>
      </c>
      <c r="Z31">
        <f t="shared" ca="1" si="11"/>
        <v>4.2999999999999997E-2</v>
      </c>
      <c r="AB31">
        <f t="shared" si="12"/>
        <v>27</v>
      </c>
    </row>
    <row r="32" spans="1:28">
      <c r="A32" t="s">
        <v>56</v>
      </c>
      <c r="L32" t="s">
        <v>349</v>
      </c>
      <c r="M32" t="s">
        <v>372</v>
      </c>
      <c r="N32">
        <f>30</f>
        <v>30</v>
      </c>
      <c r="O32">
        <f t="shared" ca="1" si="0"/>
        <v>1E-3</v>
      </c>
      <c r="P32">
        <f t="shared" ca="1" si="6"/>
        <v>1E-3</v>
      </c>
      <c r="Q32">
        <f t="shared" ca="1" si="1"/>
        <v>8.2000000000000003E-2</v>
      </c>
      <c r="R32">
        <f t="shared" ca="1" si="7"/>
        <v>6.2E-2</v>
      </c>
      <c r="S32">
        <f t="shared" ca="1" si="2"/>
        <v>7.0000000000000001E-3</v>
      </c>
      <c r="T32">
        <f t="shared" ca="1" si="8"/>
        <v>3.5999999999999997E-2</v>
      </c>
      <c r="U32">
        <f t="shared" ca="1" si="3"/>
        <v>8.0000000000000002E-3</v>
      </c>
      <c r="V32">
        <f t="shared" ca="1" si="9"/>
        <v>3.2000000000000001E-2</v>
      </c>
      <c r="W32">
        <f t="shared" ca="1" si="4"/>
        <v>6.5000000000000002E-2</v>
      </c>
      <c r="X32">
        <f t="shared" ca="1" si="10"/>
        <v>3.5999999999999997E-2</v>
      </c>
      <c r="Y32">
        <f t="shared" ca="1" si="5"/>
        <v>4.8000000000000001E-2</v>
      </c>
      <c r="Z32">
        <f t="shared" ca="1" si="11"/>
        <v>3.5000000000000003E-2</v>
      </c>
      <c r="AB32">
        <f t="shared" si="12"/>
        <v>28</v>
      </c>
    </row>
    <row r="33" spans="1:28">
      <c r="A33" t="s">
        <v>11</v>
      </c>
      <c r="L33" t="s">
        <v>350</v>
      </c>
      <c r="M33" t="s">
        <v>361</v>
      </c>
      <c r="N33" t="s">
        <v>361</v>
      </c>
      <c r="O33">
        <f t="shared" ca="1" si="0"/>
        <v>1E-3</v>
      </c>
      <c r="P33">
        <f t="shared" ca="1" si="6"/>
        <v>0</v>
      </c>
      <c r="Q33">
        <f t="shared" ca="1" si="1"/>
        <v>7.3999999999999996E-2</v>
      </c>
      <c r="R33">
        <f ca="1">INDIRECT("C" &amp; (17 + 47*$AB33))</f>
        <v>7.6999999999999999E-2</v>
      </c>
      <c r="S33">
        <f t="shared" ca="1" si="2"/>
        <v>1.7000000000000001E-2</v>
      </c>
      <c r="T33">
        <f t="shared" ca="1" si="8"/>
        <v>3.1E-2</v>
      </c>
      <c r="U33">
        <f t="shared" ca="1" si="3"/>
        <v>0.01</v>
      </c>
      <c r="V33">
        <f t="shared" ca="1" si="9"/>
        <v>2.8000000000000001E-2</v>
      </c>
      <c r="W33">
        <f t="shared" ca="1" si="4"/>
        <v>4.2000000000000003E-2</v>
      </c>
      <c r="X33">
        <f t="shared" ca="1" si="10"/>
        <v>4.7E-2</v>
      </c>
      <c r="Y33">
        <f t="shared" ca="1" si="5"/>
        <v>8.1000000000000003E-2</v>
      </c>
      <c r="Z33">
        <f t="shared" ca="1" si="11"/>
        <v>4.4999999999999998E-2</v>
      </c>
      <c r="AB33">
        <f t="shared" si="12"/>
        <v>29</v>
      </c>
    </row>
    <row r="34" spans="1:28">
      <c r="A34" t="s">
        <v>1</v>
      </c>
      <c r="B34" s="2">
        <v>6.3E-2</v>
      </c>
      <c r="C34">
        <v>6.3E-2</v>
      </c>
      <c r="L34" t="s">
        <v>228</v>
      </c>
      <c r="M34" t="s">
        <v>370</v>
      </c>
      <c r="N34">
        <f>10</f>
        <v>10</v>
      </c>
      <c r="O34">
        <f t="shared" ca="1" si="0"/>
        <v>1E-3</v>
      </c>
      <c r="P34">
        <f t="shared" ca="1" si="6"/>
        <v>1E-3</v>
      </c>
      <c r="Q34">
        <f t="shared" ca="1" si="1"/>
        <v>2.4E-2</v>
      </c>
      <c r="R34">
        <f ca="1">INDIRECT("C" &amp; (17 + 47*$AB34))</f>
        <v>1.2999999999999999E-2</v>
      </c>
      <c r="S34">
        <f t="shared" ca="1" si="2"/>
        <v>6.0000000000000001E-3</v>
      </c>
      <c r="T34">
        <f t="shared" ca="1" si="8"/>
        <v>2.7E-2</v>
      </c>
      <c r="U34">
        <f t="shared" ca="1" si="3"/>
        <v>6.0000000000000001E-3</v>
      </c>
      <c r="V34">
        <f t="shared" ca="1" si="9"/>
        <v>2.5000000000000001E-2</v>
      </c>
      <c r="W34">
        <f t="shared" ca="1" si="4"/>
        <v>2.5000000000000001E-2</v>
      </c>
      <c r="X34">
        <f t="shared" ca="1" si="10"/>
        <v>1.6E-2</v>
      </c>
      <c r="Y34">
        <f t="shared" ca="1" si="5"/>
        <v>2.5000000000000001E-2</v>
      </c>
      <c r="Z34">
        <f t="shared" ca="1" si="11"/>
        <v>1.2E-2</v>
      </c>
      <c r="AB34">
        <f t="shared" si="12"/>
        <v>30</v>
      </c>
    </row>
    <row r="35" spans="1:28">
      <c r="L35" t="s">
        <v>351</v>
      </c>
      <c r="M35" t="s">
        <v>361</v>
      </c>
      <c r="N35" t="s">
        <v>361</v>
      </c>
      <c r="O35">
        <f t="shared" ca="1" si="0"/>
        <v>1E-3</v>
      </c>
      <c r="P35">
        <f t="shared" ca="1" si="6"/>
        <v>0</v>
      </c>
      <c r="Q35">
        <f t="shared" ca="1" si="1"/>
        <v>7.4999999999999997E-2</v>
      </c>
      <c r="R35">
        <f ca="1">INDIRECT("C" &amp; (17 + 47*$AB35))</f>
        <v>6.4000000000000001E-2</v>
      </c>
      <c r="S35">
        <f t="shared" ca="1" si="2"/>
        <v>2.7E-2</v>
      </c>
      <c r="T35">
        <f t="shared" ca="1" si="8"/>
        <v>3.6999999999999998E-2</v>
      </c>
      <c r="U35">
        <f t="shared" ca="1" si="3"/>
        <v>2.1000000000000001E-2</v>
      </c>
      <c r="V35">
        <f t="shared" ca="1" si="9"/>
        <v>2.9000000000000001E-2</v>
      </c>
      <c r="W35">
        <f t="shared" ca="1" si="4"/>
        <v>0.03</v>
      </c>
      <c r="X35">
        <f t="shared" ca="1" si="10"/>
        <v>4.3999999999999997E-2</v>
      </c>
      <c r="Y35">
        <f t="shared" ca="1" si="5"/>
        <v>2.8000000000000001E-2</v>
      </c>
      <c r="Z35">
        <f t="shared" ca="1" si="11"/>
        <v>3.1E-2</v>
      </c>
      <c r="AB35">
        <f t="shared" si="12"/>
        <v>31</v>
      </c>
    </row>
    <row r="36" spans="1:28">
      <c r="A36" t="s">
        <v>7</v>
      </c>
      <c r="O36">
        <f ca="1">SUM(O4:O35)</f>
        <v>1.3029999999999979</v>
      </c>
      <c r="P36">
        <f t="shared" ref="P36:Z36" ca="1" si="13">SUM(P4:P35)</f>
        <v>7.0000000000000021E-2</v>
      </c>
      <c r="Q36">
        <f t="shared" ca="1" si="13"/>
        <v>142.40599999999995</v>
      </c>
      <c r="R36">
        <f t="shared" ca="1" si="13"/>
        <v>68.250999999999976</v>
      </c>
      <c r="S36">
        <f t="shared" ca="1" si="13"/>
        <v>1.8079999999999998</v>
      </c>
      <c r="T36">
        <f t="shared" ca="1" si="13"/>
        <v>27.41</v>
      </c>
      <c r="U36">
        <f t="shared" ca="1" si="13"/>
        <v>1.8359999999999992</v>
      </c>
      <c r="V36">
        <f t="shared" ca="1" si="13"/>
        <v>23.564999999999994</v>
      </c>
      <c r="W36">
        <f t="shared" ca="1" si="13"/>
        <v>82.095999999999989</v>
      </c>
      <c r="X36">
        <f t="shared" ca="1" si="13"/>
        <v>86.969000000000023</v>
      </c>
      <c r="Y36">
        <f t="shared" ca="1" si="13"/>
        <v>75.285000000000025</v>
      </c>
      <c r="Z36">
        <f t="shared" ca="1" si="13"/>
        <v>75.990000000000009</v>
      </c>
    </row>
    <row r="37" spans="1:28">
      <c r="A37" t="s">
        <v>13</v>
      </c>
      <c r="B37" t="s">
        <v>14</v>
      </c>
    </row>
    <row r="38" spans="1:28">
      <c r="A38" t="s">
        <v>1</v>
      </c>
      <c r="B38" s="1">
        <v>2.3E-2</v>
      </c>
      <c r="C38">
        <v>8.1660000000000004</v>
      </c>
    </row>
    <row r="39" spans="1:28">
      <c r="A39" t="s">
        <v>15</v>
      </c>
    </row>
    <row r="40" spans="1:28">
      <c r="A40" t="s">
        <v>16</v>
      </c>
    </row>
    <row r="41" spans="1:28">
      <c r="A41" t="s">
        <v>1</v>
      </c>
      <c r="B41" s="1">
        <v>1.2999999999999999E-2</v>
      </c>
      <c r="C41">
        <v>2.625</v>
      </c>
    </row>
    <row r="43" spans="1:28">
      <c r="A43" t="s">
        <v>13</v>
      </c>
      <c r="B43" t="s">
        <v>17</v>
      </c>
    </row>
    <row r="44" spans="1:28">
      <c r="A44" t="s">
        <v>1</v>
      </c>
      <c r="B44" s="1">
        <v>1.6E-2</v>
      </c>
      <c r="C44">
        <v>4.9870000000000001</v>
      </c>
    </row>
    <row r="45" spans="1:28">
      <c r="A45" t="s">
        <v>18</v>
      </c>
    </row>
    <row r="46" spans="1:28">
      <c r="A46" t="s">
        <v>16</v>
      </c>
    </row>
    <row r="47" spans="1:28">
      <c r="A47" t="s">
        <v>1</v>
      </c>
      <c r="B47" s="1">
        <v>4.0000000000000001E-3</v>
      </c>
      <c r="C47">
        <v>1.956</v>
      </c>
    </row>
    <row r="49" spans="1:3">
      <c r="A49" t="s">
        <v>240</v>
      </c>
    </row>
    <row r="50" spans="1:3">
      <c r="A50" t="s">
        <v>273</v>
      </c>
    </row>
    <row r="51" spans="1:3">
      <c r="A51" t="s">
        <v>274</v>
      </c>
    </row>
    <row r="52" spans="1:3">
      <c r="A52" t="s">
        <v>0</v>
      </c>
    </row>
    <row r="53" spans="1:3">
      <c r="A53" t="s">
        <v>1</v>
      </c>
      <c r="B53" s="2">
        <v>0.35</v>
      </c>
      <c r="C53">
        <v>1.4999999999999999E-2</v>
      </c>
    </row>
    <row r="55" spans="1:3">
      <c r="A55" t="s">
        <v>2</v>
      </c>
    </row>
    <row r="56" spans="1:3">
      <c r="A56" t="s">
        <v>3</v>
      </c>
      <c r="B56">
        <v>2E-3</v>
      </c>
    </row>
    <row r="57" spans="1:3">
      <c r="A57" t="s">
        <v>1</v>
      </c>
      <c r="B57" s="1">
        <v>0.66700000000000004</v>
      </c>
      <c r="C57">
        <v>3.0000000000000001E-3</v>
      </c>
    </row>
    <row r="59" spans="1:3">
      <c r="A59" t="s">
        <v>4</v>
      </c>
    </row>
    <row r="60" spans="1:3">
      <c r="A60" t="s">
        <v>1</v>
      </c>
      <c r="B60" s="1">
        <v>0.35199999999999998</v>
      </c>
      <c r="C60">
        <v>6.7690000000000001</v>
      </c>
    </row>
    <row r="62" spans="1:3">
      <c r="A62" t="s">
        <v>5</v>
      </c>
    </row>
    <row r="63" spans="1:3">
      <c r="A63" t="s">
        <v>3</v>
      </c>
      <c r="B63" s="3">
        <v>172125</v>
      </c>
    </row>
    <row r="64" spans="1:3">
      <c r="A64" t="s">
        <v>1</v>
      </c>
      <c r="B64" s="1">
        <v>0.57799999999999996</v>
      </c>
      <c r="C64">
        <v>0.60299999999999998</v>
      </c>
    </row>
    <row r="66" spans="1:3">
      <c r="A66" t="s">
        <v>6</v>
      </c>
    </row>
    <row r="67" spans="1:3">
      <c r="A67" t="s">
        <v>3</v>
      </c>
      <c r="B67" s="3">
        <v>176063</v>
      </c>
    </row>
    <row r="68" spans="1:3">
      <c r="A68" t="s">
        <v>1</v>
      </c>
      <c r="B68" s="1">
        <v>0.57499999999999996</v>
      </c>
      <c r="C68">
        <v>1.2529999999999999</v>
      </c>
    </row>
    <row r="70" spans="1:3">
      <c r="A70" t="s">
        <v>19</v>
      </c>
    </row>
    <row r="71" spans="1:3">
      <c r="A71" t="s">
        <v>8</v>
      </c>
      <c r="B71" t="s">
        <v>20</v>
      </c>
    </row>
    <row r="72" spans="1:3">
      <c r="A72" t="s">
        <v>1</v>
      </c>
      <c r="B72" s="1">
        <v>0.38500000000000001</v>
      </c>
      <c r="C72">
        <v>1.0209999999999999</v>
      </c>
    </row>
    <row r="73" spans="1:3">
      <c r="A73" t="s">
        <v>56</v>
      </c>
    </row>
    <row r="74" spans="1:3">
      <c r="A74" t="s">
        <v>11</v>
      </c>
    </row>
    <row r="75" spans="1:3">
      <c r="A75" t="s">
        <v>1</v>
      </c>
      <c r="B75" s="1">
        <v>0.372</v>
      </c>
      <c r="C75">
        <v>0.108</v>
      </c>
    </row>
    <row r="77" spans="1:3">
      <c r="A77" t="s">
        <v>8</v>
      </c>
      <c r="B77" t="s">
        <v>20</v>
      </c>
    </row>
    <row r="78" spans="1:3">
      <c r="A78" t="s">
        <v>1</v>
      </c>
      <c r="B78" s="1">
        <v>0.379</v>
      </c>
      <c r="C78">
        <v>1.0369999999999999</v>
      </c>
    </row>
    <row r="79" spans="1:3">
      <c r="A79" t="s">
        <v>56</v>
      </c>
    </row>
    <row r="80" spans="1:3">
      <c r="A80" t="s">
        <v>11</v>
      </c>
    </row>
    <row r="81" spans="1:3">
      <c r="A81" t="s">
        <v>1</v>
      </c>
      <c r="B81" s="1">
        <v>0.38100000000000001</v>
      </c>
      <c r="C81">
        <v>0.11799999999999999</v>
      </c>
    </row>
    <row r="83" spans="1:3">
      <c r="A83" t="s">
        <v>19</v>
      </c>
    </row>
    <row r="84" spans="1:3">
      <c r="A84" t="s">
        <v>13</v>
      </c>
      <c r="B84" t="s">
        <v>23</v>
      </c>
    </row>
    <row r="85" spans="1:3">
      <c r="A85" t="s">
        <v>1</v>
      </c>
      <c r="B85" s="1">
        <v>0.32100000000000001</v>
      </c>
      <c r="C85">
        <v>3.536</v>
      </c>
    </row>
    <row r="86" spans="1:3">
      <c r="A86" t="s">
        <v>24</v>
      </c>
    </row>
    <row r="87" spans="1:3">
      <c r="A87" t="s">
        <v>16</v>
      </c>
    </row>
    <row r="88" spans="1:3">
      <c r="A88" t="s">
        <v>1</v>
      </c>
      <c r="B88" s="2">
        <v>0.34</v>
      </c>
      <c r="C88">
        <v>6.3680000000000003</v>
      </c>
    </row>
    <row r="90" spans="1:3">
      <c r="A90" t="s">
        <v>13</v>
      </c>
      <c r="B90" t="s">
        <v>25</v>
      </c>
    </row>
    <row r="91" spans="1:3">
      <c r="A91" t="s">
        <v>1</v>
      </c>
      <c r="B91" s="1">
        <v>0.32800000000000001</v>
      </c>
      <c r="C91">
        <v>2.6669999999999998</v>
      </c>
    </row>
    <row r="92" spans="1:3">
      <c r="A92" t="s">
        <v>26</v>
      </c>
    </row>
    <row r="93" spans="1:3">
      <c r="A93" t="s">
        <v>16</v>
      </c>
    </row>
    <row r="94" spans="1:3">
      <c r="A94" t="s">
        <v>1</v>
      </c>
      <c r="B94" s="1">
        <v>0.34499999999999997</v>
      </c>
      <c r="C94">
        <v>5.6849999999999996</v>
      </c>
    </row>
    <row r="96" spans="1:3">
      <c r="A96" t="s">
        <v>241</v>
      </c>
    </row>
    <row r="97" spans="1:3">
      <c r="A97" t="s">
        <v>275</v>
      </c>
    </row>
    <row r="98" spans="1:3">
      <c r="A98" t="s">
        <v>276</v>
      </c>
    </row>
    <row r="99" spans="1:3">
      <c r="A99" t="s">
        <v>0</v>
      </c>
    </row>
    <row r="100" spans="1:3">
      <c r="A100" t="s">
        <v>1</v>
      </c>
      <c r="B100" s="1">
        <v>5.0000000000000001E-3</v>
      </c>
      <c r="C100">
        <v>3.9E-2</v>
      </c>
    </row>
    <row r="102" spans="1:3">
      <c r="A102" t="s">
        <v>2</v>
      </c>
    </row>
    <row r="103" spans="1:3">
      <c r="A103" t="s">
        <v>3</v>
      </c>
      <c r="B103">
        <v>1E-3</v>
      </c>
    </row>
    <row r="104" spans="1:3">
      <c r="A104" t="s">
        <v>1</v>
      </c>
      <c r="B104" s="1">
        <v>0.34599999999999997</v>
      </c>
      <c r="C104">
        <v>4.0000000000000001E-3</v>
      </c>
    </row>
    <row r="106" spans="1:3">
      <c r="A106" t="s">
        <v>4</v>
      </c>
    </row>
    <row r="107" spans="1:3">
      <c r="A107" t="s">
        <v>1</v>
      </c>
      <c r="B107" s="2">
        <v>0.02</v>
      </c>
      <c r="C107">
        <v>5.6920000000000002</v>
      </c>
    </row>
    <row r="109" spans="1:3">
      <c r="A109" t="s">
        <v>5</v>
      </c>
    </row>
    <row r="110" spans="1:3">
      <c r="A110" t="s">
        <v>3</v>
      </c>
      <c r="B110" s="3">
        <v>630542</v>
      </c>
    </row>
    <row r="111" spans="1:3">
      <c r="A111" t="s">
        <v>1</v>
      </c>
      <c r="B111" s="1">
        <v>4.4999999999999998E-2</v>
      </c>
      <c r="C111">
        <v>0.33800000000000002</v>
      </c>
    </row>
    <row r="113" spans="1:3">
      <c r="A113" t="s">
        <v>6</v>
      </c>
    </row>
    <row r="114" spans="1:3">
      <c r="A114" t="s">
        <v>3</v>
      </c>
      <c r="B114" s="3">
        <v>423109</v>
      </c>
    </row>
    <row r="115" spans="1:3">
      <c r="A115" t="s">
        <v>1</v>
      </c>
      <c r="B115" s="1">
        <v>2.9000000000000001E-2</v>
      </c>
      <c r="C115">
        <v>0.85499999999999998</v>
      </c>
    </row>
    <row r="117" spans="1:3">
      <c r="A117" t="s">
        <v>27</v>
      </c>
    </row>
    <row r="118" spans="1:3">
      <c r="A118" t="s">
        <v>8</v>
      </c>
      <c r="B118" t="s">
        <v>28</v>
      </c>
    </row>
    <row r="119" spans="1:3">
      <c r="A119" t="s">
        <v>1</v>
      </c>
      <c r="B119" s="2">
        <v>0</v>
      </c>
      <c r="C119">
        <v>1.8180000000000001</v>
      </c>
    </row>
    <row r="120" spans="1:3">
      <c r="A120" t="s">
        <v>44</v>
      </c>
    </row>
    <row r="121" spans="1:3">
      <c r="A121" t="s">
        <v>11</v>
      </c>
    </row>
    <row r="122" spans="1:3">
      <c r="A122" t="s">
        <v>1</v>
      </c>
      <c r="B122" s="1">
        <v>5.0000000000000001E-3</v>
      </c>
      <c r="C122">
        <v>0.13400000000000001</v>
      </c>
    </row>
    <row r="124" spans="1:3">
      <c r="A124" t="s">
        <v>8</v>
      </c>
      <c r="B124" t="s">
        <v>30</v>
      </c>
    </row>
    <row r="125" spans="1:3">
      <c r="A125" t="s">
        <v>1</v>
      </c>
      <c r="B125" s="1">
        <v>1E-3</v>
      </c>
      <c r="C125">
        <v>1.8069999999999999</v>
      </c>
    </row>
    <row r="126" spans="1:3">
      <c r="A126" t="s">
        <v>44</v>
      </c>
    </row>
    <row r="127" spans="1:3">
      <c r="A127" t="s">
        <v>11</v>
      </c>
    </row>
    <row r="128" spans="1:3">
      <c r="A128" t="s">
        <v>1</v>
      </c>
      <c r="B128" s="1">
        <v>7.0000000000000001E-3</v>
      </c>
      <c r="C128">
        <v>0.17699999999999999</v>
      </c>
    </row>
    <row r="130" spans="1:3">
      <c r="A130" t="s">
        <v>27</v>
      </c>
    </row>
    <row r="131" spans="1:3">
      <c r="A131" t="s">
        <v>13</v>
      </c>
      <c r="B131" t="s">
        <v>31</v>
      </c>
    </row>
    <row r="132" spans="1:3">
      <c r="A132" t="s">
        <v>1</v>
      </c>
      <c r="B132" s="2">
        <v>0</v>
      </c>
      <c r="C132">
        <v>9.0570000000000004</v>
      </c>
    </row>
    <row r="133" spans="1:3">
      <c r="A133" t="s">
        <v>32</v>
      </c>
    </row>
    <row r="134" spans="1:3">
      <c r="A134" t="s">
        <v>16</v>
      </c>
    </row>
    <row r="135" spans="1:3">
      <c r="A135" t="s">
        <v>1</v>
      </c>
      <c r="B135" s="1">
        <v>1E-3</v>
      </c>
      <c r="C135">
        <v>13.449</v>
      </c>
    </row>
    <row r="137" spans="1:3">
      <c r="A137" t="s">
        <v>13</v>
      </c>
      <c r="B137" t="s">
        <v>33</v>
      </c>
    </row>
    <row r="138" spans="1:3">
      <c r="A138" t="s">
        <v>1</v>
      </c>
      <c r="B138" s="2">
        <v>0</v>
      </c>
      <c r="C138">
        <v>8.7170000000000005</v>
      </c>
    </row>
    <row r="139" spans="1:3">
      <c r="A139" t="s">
        <v>32</v>
      </c>
    </row>
    <row r="140" spans="1:3">
      <c r="A140" t="s">
        <v>16</v>
      </c>
    </row>
    <row r="141" spans="1:3">
      <c r="A141" t="s">
        <v>1</v>
      </c>
      <c r="B141" s="1">
        <v>4.0000000000000001E-3</v>
      </c>
      <c r="C141">
        <v>12.573</v>
      </c>
    </row>
    <row r="143" spans="1:3">
      <c r="A143" t="s">
        <v>242</v>
      </c>
    </row>
    <row r="144" spans="1:3">
      <c r="A144" t="s">
        <v>277</v>
      </c>
    </row>
    <row r="145" spans="1:3">
      <c r="A145" t="s">
        <v>278</v>
      </c>
    </row>
    <row r="146" spans="1:3">
      <c r="A146" t="s">
        <v>0</v>
      </c>
    </row>
    <row r="147" spans="1:3">
      <c r="A147" t="s">
        <v>1</v>
      </c>
      <c r="B147" s="1">
        <v>0.316</v>
      </c>
      <c r="C147">
        <v>2E-3</v>
      </c>
    </row>
    <row r="149" spans="1:3">
      <c r="A149" t="s">
        <v>2</v>
      </c>
    </row>
    <row r="150" spans="1:3">
      <c r="A150" t="s">
        <v>3</v>
      </c>
      <c r="B150">
        <v>1E-3</v>
      </c>
    </row>
    <row r="151" spans="1:3">
      <c r="A151" t="s">
        <v>1</v>
      </c>
      <c r="B151" s="1">
        <v>0.61399999999999999</v>
      </c>
      <c r="C151">
        <v>1E-3</v>
      </c>
    </row>
    <row r="153" spans="1:3">
      <c r="A153" t="s">
        <v>4</v>
      </c>
    </row>
    <row r="154" spans="1:3">
      <c r="A154" t="s">
        <v>1</v>
      </c>
      <c r="B154" s="1">
        <v>0.26300000000000001</v>
      </c>
      <c r="C154">
        <v>0.377</v>
      </c>
    </row>
    <row r="156" spans="1:3">
      <c r="A156" t="s">
        <v>5</v>
      </c>
    </row>
    <row r="157" spans="1:3">
      <c r="A157" t="s">
        <v>3</v>
      </c>
      <c r="B157" s="3">
        <v>66414</v>
      </c>
    </row>
    <row r="158" spans="1:3">
      <c r="A158" t="s">
        <v>1</v>
      </c>
      <c r="B158" s="1">
        <v>0.35099999999999998</v>
      </c>
      <c r="C158">
        <v>0.151</v>
      </c>
    </row>
    <row r="160" spans="1:3">
      <c r="A160" t="s">
        <v>6</v>
      </c>
    </row>
    <row r="161" spans="1:3">
      <c r="A161" t="s">
        <v>3</v>
      </c>
      <c r="B161" s="3">
        <v>77697</v>
      </c>
    </row>
    <row r="162" spans="1:3">
      <c r="A162" t="s">
        <v>1</v>
      </c>
      <c r="B162" s="1">
        <v>0.35499999999999998</v>
      </c>
      <c r="C162">
        <v>0.20300000000000001</v>
      </c>
    </row>
    <row r="164" spans="1:3">
      <c r="A164" t="s">
        <v>34</v>
      </c>
    </row>
    <row r="165" spans="1:3">
      <c r="A165" t="s">
        <v>8</v>
      </c>
      <c r="B165" t="s">
        <v>35</v>
      </c>
    </row>
    <row r="166" spans="1:3">
      <c r="A166" t="s">
        <v>1</v>
      </c>
      <c r="B166" s="1">
        <v>0.45900000000000002</v>
      </c>
      <c r="C166">
        <v>0.60199999999999998</v>
      </c>
    </row>
    <row r="167" spans="1:3">
      <c r="A167" t="s">
        <v>56</v>
      </c>
    </row>
    <row r="168" spans="1:3">
      <c r="A168" t="s">
        <v>11</v>
      </c>
    </row>
    <row r="169" spans="1:3">
      <c r="A169" t="s">
        <v>1</v>
      </c>
      <c r="B169" s="1">
        <v>0.48899999999999999</v>
      </c>
      <c r="C169">
        <v>1.2999999999999999E-2</v>
      </c>
    </row>
    <row r="171" spans="1:3">
      <c r="A171" t="s">
        <v>8</v>
      </c>
      <c r="B171" t="s">
        <v>37</v>
      </c>
    </row>
    <row r="172" spans="1:3">
      <c r="A172" t="s">
        <v>1</v>
      </c>
      <c r="B172" s="1">
        <v>0.433</v>
      </c>
      <c r="C172">
        <v>0.65</v>
      </c>
    </row>
    <row r="173" spans="1:3">
      <c r="A173" t="s">
        <v>56</v>
      </c>
    </row>
    <row r="174" spans="1:3">
      <c r="A174" t="s">
        <v>11</v>
      </c>
    </row>
    <row r="175" spans="1:3">
      <c r="A175" t="s">
        <v>1</v>
      </c>
      <c r="B175" s="1">
        <v>0.48199999999999998</v>
      </c>
      <c r="C175">
        <v>1.2999999999999999E-2</v>
      </c>
    </row>
    <row r="177" spans="1:3">
      <c r="A177" t="s">
        <v>34</v>
      </c>
    </row>
    <row r="178" spans="1:3">
      <c r="A178" t="s">
        <v>13</v>
      </c>
      <c r="B178" t="s">
        <v>38</v>
      </c>
    </row>
    <row r="179" spans="1:3">
      <c r="A179" t="s">
        <v>1</v>
      </c>
      <c r="B179" s="1">
        <v>0.39400000000000002</v>
      </c>
      <c r="C179">
        <v>0.73099999999999998</v>
      </c>
    </row>
    <row r="180" spans="1:3">
      <c r="A180" t="s">
        <v>39</v>
      </c>
    </row>
    <row r="181" spans="1:3">
      <c r="A181" t="s">
        <v>16</v>
      </c>
    </row>
    <row r="182" spans="1:3">
      <c r="A182" t="s">
        <v>1</v>
      </c>
      <c r="B182" s="1">
        <v>0.33900000000000002</v>
      </c>
      <c r="C182">
        <v>0.19</v>
      </c>
    </row>
    <row r="184" spans="1:3">
      <c r="A184" t="s">
        <v>13</v>
      </c>
      <c r="B184" t="s">
        <v>40</v>
      </c>
    </row>
    <row r="185" spans="1:3">
      <c r="A185" t="s">
        <v>1</v>
      </c>
      <c r="B185" s="1">
        <v>0.34899999999999998</v>
      </c>
      <c r="C185">
        <v>1.37</v>
      </c>
    </row>
    <row r="186" spans="1:3">
      <c r="A186" t="s">
        <v>41</v>
      </c>
    </row>
    <row r="187" spans="1:3">
      <c r="A187" t="s">
        <v>16</v>
      </c>
    </row>
    <row r="188" spans="1:3">
      <c r="A188" t="s">
        <v>1</v>
      </c>
      <c r="B188" s="1">
        <v>0.28799999999999998</v>
      </c>
      <c r="C188">
        <v>0.14799999999999999</v>
      </c>
    </row>
    <row r="190" spans="1:3">
      <c r="A190" t="s">
        <v>243</v>
      </c>
    </row>
    <row r="191" spans="1:3">
      <c r="A191" t="s">
        <v>279</v>
      </c>
    </row>
    <row r="192" spans="1:3">
      <c r="A192" t="s">
        <v>280</v>
      </c>
    </row>
    <row r="193" spans="1:3">
      <c r="A193" t="s">
        <v>0</v>
      </c>
    </row>
    <row r="194" spans="1:3">
      <c r="A194" t="s">
        <v>1</v>
      </c>
      <c r="B194" s="1">
        <v>0.28599999999999998</v>
      </c>
      <c r="C194">
        <v>1.6E-2</v>
      </c>
    </row>
    <row r="196" spans="1:3">
      <c r="A196" t="s">
        <v>2</v>
      </c>
    </row>
    <row r="197" spans="1:3">
      <c r="A197" t="s">
        <v>3</v>
      </c>
      <c r="B197">
        <v>1E-3</v>
      </c>
    </row>
    <row r="198" spans="1:3">
      <c r="A198" t="s">
        <v>1</v>
      </c>
      <c r="B198" s="1">
        <v>0.50800000000000001</v>
      </c>
      <c r="C198">
        <v>2E-3</v>
      </c>
    </row>
    <row r="200" spans="1:3">
      <c r="A200" t="s">
        <v>4</v>
      </c>
    </row>
    <row r="201" spans="1:3">
      <c r="A201" t="s">
        <v>1</v>
      </c>
      <c r="B201" s="1">
        <v>0.192</v>
      </c>
      <c r="C201">
        <v>5.3540000000000001</v>
      </c>
    </row>
    <row r="203" spans="1:3">
      <c r="A203" t="s">
        <v>5</v>
      </c>
    </row>
    <row r="204" spans="1:3">
      <c r="A204" t="s">
        <v>3</v>
      </c>
      <c r="B204" s="3">
        <v>143015</v>
      </c>
    </row>
    <row r="205" spans="1:3">
      <c r="A205" t="s">
        <v>1</v>
      </c>
      <c r="B205" s="1">
        <v>0.16200000000000001</v>
      </c>
      <c r="C205">
        <v>1.196</v>
      </c>
    </row>
    <row r="207" spans="1:3">
      <c r="A207" t="s">
        <v>6</v>
      </c>
    </row>
    <row r="208" spans="1:3">
      <c r="A208" t="s">
        <v>3</v>
      </c>
      <c r="B208" s="3">
        <v>197923</v>
      </c>
    </row>
    <row r="209" spans="1:3">
      <c r="A209" t="s">
        <v>1</v>
      </c>
      <c r="B209" s="2">
        <v>0.16</v>
      </c>
      <c r="C209">
        <v>2.222</v>
      </c>
    </row>
    <row r="211" spans="1:3">
      <c r="A211" t="s">
        <v>42</v>
      </c>
    </row>
    <row r="212" spans="1:3">
      <c r="A212" t="s">
        <v>8</v>
      </c>
      <c r="B212" t="s">
        <v>43</v>
      </c>
    </row>
    <row r="213" spans="1:3">
      <c r="A213" t="s">
        <v>1</v>
      </c>
      <c r="B213" s="1">
        <v>0.188</v>
      </c>
      <c r="C213">
        <v>2.6150000000000002</v>
      </c>
    </row>
    <row r="214" spans="1:3">
      <c r="A214" t="s">
        <v>56</v>
      </c>
    </row>
    <row r="215" spans="1:3">
      <c r="A215" t="s">
        <v>11</v>
      </c>
    </row>
    <row r="216" spans="1:3">
      <c r="A216" t="s">
        <v>1</v>
      </c>
      <c r="B216" s="1">
        <v>0.309</v>
      </c>
      <c r="C216">
        <v>0.06</v>
      </c>
    </row>
    <row r="218" spans="1:3">
      <c r="A218" t="s">
        <v>8</v>
      </c>
      <c r="B218" t="s">
        <v>43</v>
      </c>
    </row>
    <row r="219" spans="1:3">
      <c r="A219" t="s">
        <v>1</v>
      </c>
      <c r="B219" s="1">
        <v>0.114</v>
      </c>
      <c r="C219">
        <v>2.5569999999999999</v>
      </c>
    </row>
    <row r="220" spans="1:3">
      <c r="A220" t="s">
        <v>56</v>
      </c>
    </row>
    <row r="221" spans="1:3">
      <c r="A221" t="s">
        <v>11</v>
      </c>
    </row>
    <row r="222" spans="1:3">
      <c r="A222" t="s">
        <v>1</v>
      </c>
      <c r="B222" s="1">
        <v>0.24199999999999999</v>
      </c>
      <c r="C222">
        <v>6.4000000000000001E-2</v>
      </c>
    </row>
    <row r="224" spans="1:3">
      <c r="A224" t="s">
        <v>42</v>
      </c>
    </row>
    <row r="225" spans="1:3">
      <c r="A225" t="s">
        <v>13</v>
      </c>
      <c r="B225" t="s">
        <v>45</v>
      </c>
    </row>
    <row r="226" spans="1:3">
      <c r="A226" t="s">
        <v>1</v>
      </c>
      <c r="B226" s="1">
        <v>3.5999999999999997E-2</v>
      </c>
      <c r="C226">
        <v>2.9079999999999999</v>
      </c>
    </row>
    <row r="227" spans="1:3">
      <c r="A227" t="s">
        <v>46</v>
      </c>
    </row>
    <row r="228" spans="1:3">
      <c r="A228" t="s">
        <v>16</v>
      </c>
    </row>
    <row r="229" spans="1:3">
      <c r="A229" t="s">
        <v>1</v>
      </c>
      <c r="B229" s="1">
        <v>0.22800000000000001</v>
      </c>
      <c r="C229">
        <v>1.1100000000000001</v>
      </c>
    </row>
    <row r="231" spans="1:3">
      <c r="A231" t="s">
        <v>13</v>
      </c>
      <c r="B231" t="s">
        <v>47</v>
      </c>
    </row>
    <row r="232" spans="1:3">
      <c r="A232" t="s">
        <v>1</v>
      </c>
      <c r="B232" s="1">
        <v>3.9E-2</v>
      </c>
      <c r="C232">
        <v>2.3290000000000002</v>
      </c>
    </row>
    <row r="233" spans="1:3">
      <c r="A233" t="s">
        <v>48</v>
      </c>
    </row>
    <row r="234" spans="1:3">
      <c r="A234" t="s">
        <v>16</v>
      </c>
    </row>
    <row r="235" spans="1:3">
      <c r="A235" t="s">
        <v>1</v>
      </c>
      <c r="B235" s="2">
        <v>0.21</v>
      </c>
      <c r="C235">
        <v>1.4319999999999999</v>
      </c>
    </row>
    <row r="237" spans="1:3">
      <c r="A237" t="s">
        <v>244</v>
      </c>
    </row>
    <row r="238" spans="1:3">
      <c r="A238" t="s">
        <v>281</v>
      </c>
    </row>
    <row r="239" spans="1:3">
      <c r="A239" t="s">
        <v>282</v>
      </c>
    </row>
    <row r="240" spans="1:3">
      <c r="A240" t="s">
        <v>0</v>
      </c>
    </row>
    <row r="241" spans="1:3">
      <c r="A241" t="s">
        <v>1</v>
      </c>
      <c r="B241" s="1">
        <v>0.47899999999999998</v>
      </c>
      <c r="C241">
        <v>6.0000000000000001E-3</v>
      </c>
    </row>
    <row r="243" spans="1:3">
      <c r="A243" t="s">
        <v>2</v>
      </c>
    </row>
    <row r="244" spans="1:3">
      <c r="A244" t="s">
        <v>3</v>
      </c>
      <c r="B244">
        <v>0</v>
      </c>
    </row>
    <row r="245" spans="1:3">
      <c r="A245" t="s">
        <v>1</v>
      </c>
      <c r="B245" s="2">
        <v>0.64</v>
      </c>
      <c r="C245">
        <v>1E-3</v>
      </c>
    </row>
    <row r="247" spans="1:3">
      <c r="A247" t="s">
        <v>4</v>
      </c>
    </row>
    <row r="248" spans="1:3">
      <c r="A248" t="s">
        <v>1</v>
      </c>
      <c r="B248" s="1">
        <v>0.40899999999999997</v>
      </c>
      <c r="C248">
        <v>2.8159999999999998</v>
      </c>
    </row>
    <row r="250" spans="1:3">
      <c r="A250" t="s">
        <v>5</v>
      </c>
    </row>
    <row r="251" spans="1:3">
      <c r="A251" t="s">
        <v>3</v>
      </c>
      <c r="B251" s="3">
        <v>371824</v>
      </c>
    </row>
    <row r="252" spans="1:3">
      <c r="A252" t="s">
        <v>1</v>
      </c>
      <c r="B252" s="1">
        <v>0.46700000000000003</v>
      </c>
      <c r="C252">
        <v>1.125</v>
      </c>
    </row>
    <row r="254" spans="1:3">
      <c r="A254" t="s">
        <v>6</v>
      </c>
    </row>
    <row r="255" spans="1:3">
      <c r="A255" t="s">
        <v>3</v>
      </c>
      <c r="B255" s="3">
        <v>521.15</v>
      </c>
    </row>
    <row r="256" spans="1:3">
      <c r="A256" t="s">
        <v>1</v>
      </c>
      <c r="B256" s="1">
        <v>0.376</v>
      </c>
      <c r="C256">
        <v>1.3089999999999999</v>
      </c>
    </row>
    <row r="258" spans="1:3">
      <c r="A258" t="s">
        <v>49</v>
      </c>
    </row>
    <row r="259" spans="1:3">
      <c r="A259" t="s">
        <v>8</v>
      </c>
      <c r="B259" t="s">
        <v>50</v>
      </c>
    </row>
    <row r="260" spans="1:3">
      <c r="A260" t="s">
        <v>1</v>
      </c>
      <c r="B260" s="1">
        <v>8.5000000000000006E-2</v>
      </c>
      <c r="C260">
        <v>2.08</v>
      </c>
    </row>
    <row r="261" spans="1:3">
      <c r="A261" t="s">
        <v>56</v>
      </c>
    </row>
    <row r="262" spans="1:3">
      <c r="A262" t="s">
        <v>11</v>
      </c>
    </row>
    <row r="263" spans="1:3">
      <c r="A263" t="s">
        <v>1</v>
      </c>
      <c r="B263" s="1">
        <v>0.12</v>
      </c>
      <c r="C263">
        <v>2.7E-2</v>
      </c>
    </row>
    <row r="265" spans="1:3">
      <c r="A265" t="s">
        <v>8</v>
      </c>
      <c r="B265" t="s">
        <v>51</v>
      </c>
    </row>
    <row r="266" spans="1:3">
      <c r="A266" t="s">
        <v>1</v>
      </c>
      <c r="B266" s="2">
        <v>7.0000000000000007E-2</v>
      </c>
      <c r="C266">
        <v>2.157</v>
      </c>
    </row>
    <row r="267" spans="1:3">
      <c r="A267" t="s">
        <v>56</v>
      </c>
    </row>
    <row r="268" spans="1:3">
      <c r="A268" t="s">
        <v>11</v>
      </c>
    </row>
    <row r="269" spans="1:3">
      <c r="A269" t="s">
        <v>1</v>
      </c>
      <c r="B269" s="1">
        <v>8.6999999999999994E-2</v>
      </c>
      <c r="C269">
        <v>2.1999999999999999E-2</v>
      </c>
    </row>
    <row r="271" spans="1:3">
      <c r="A271" t="s">
        <v>49</v>
      </c>
    </row>
    <row r="272" spans="1:3">
      <c r="A272" t="s">
        <v>13</v>
      </c>
      <c r="B272" t="s">
        <v>52</v>
      </c>
    </row>
    <row r="273" spans="1:3">
      <c r="A273" t="s">
        <v>1</v>
      </c>
      <c r="B273" s="1">
        <v>0.115</v>
      </c>
      <c r="C273">
        <v>8.0890000000000004</v>
      </c>
    </row>
    <row r="274" spans="1:3">
      <c r="A274" t="s">
        <v>39</v>
      </c>
    </row>
    <row r="275" spans="1:3">
      <c r="A275" t="s">
        <v>16</v>
      </c>
    </row>
    <row r="276" spans="1:3">
      <c r="A276" t="s">
        <v>1</v>
      </c>
      <c r="B276" s="1">
        <v>2.1000000000000001E-2</v>
      </c>
      <c r="C276">
        <v>0.50900000000000001</v>
      </c>
    </row>
    <row r="278" spans="1:3">
      <c r="A278" t="s">
        <v>13</v>
      </c>
      <c r="B278" t="s">
        <v>53</v>
      </c>
    </row>
    <row r="279" spans="1:3">
      <c r="A279" t="s">
        <v>1</v>
      </c>
      <c r="B279" s="2">
        <v>0.09</v>
      </c>
      <c r="C279">
        <v>6.5960000000000001</v>
      </c>
    </row>
    <row r="280" spans="1:3">
      <c r="A280" t="s">
        <v>39</v>
      </c>
    </row>
    <row r="281" spans="1:3">
      <c r="A281" t="s">
        <v>16</v>
      </c>
    </row>
    <row r="282" spans="1:3">
      <c r="A282" t="s">
        <v>1</v>
      </c>
      <c r="B282" s="1">
        <v>1.2E-2</v>
      </c>
      <c r="C282">
        <v>0.45900000000000002</v>
      </c>
    </row>
    <row r="284" spans="1:3">
      <c r="A284" t="s">
        <v>245</v>
      </c>
    </row>
    <row r="285" spans="1:3">
      <c r="A285" t="s">
        <v>283</v>
      </c>
    </row>
    <row r="286" spans="1:3">
      <c r="A286" t="s">
        <v>284</v>
      </c>
    </row>
    <row r="287" spans="1:3">
      <c r="A287" t="s">
        <v>0</v>
      </c>
    </row>
    <row r="288" spans="1:3">
      <c r="A288" t="s">
        <v>1</v>
      </c>
      <c r="B288" s="1">
        <v>0.38900000000000001</v>
      </c>
      <c r="C288">
        <v>3.0000000000000001E-3</v>
      </c>
    </row>
    <row r="290" spans="1:3">
      <c r="A290" t="s">
        <v>2</v>
      </c>
    </row>
    <row r="291" spans="1:3">
      <c r="A291" t="s">
        <v>3</v>
      </c>
      <c r="B291">
        <v>0</v>
      </c>
    </row>
    <row r="292" spans="1:3">
      <c r="A292" t="s">
        <v>1</v>
      </c>
      <c r="B292" s="2">
        <v>0.45</v>
      </c>
      <c r="C292">
        <v>1E-3</v>
      </c>
    </row>
    <row r="294" spans="1:3">
      <c r="A294" t="s">
        <v>4</v>
      </c>
    </row>
    <row r="295" spans="1:3">
      <c r="A295" t="s">
        <v>1</v>
      </c>
      <c r="B295" s="1">
        <v>0.39600000000000002</v>
      </c>
      <c r="C295">
        <v>0.69499999999999995</v>
      </c>
    </row>
    <row r="297" spans="1:3">
      <c r="A297" t="s">
        <v>5</v>
      </c>
    </row>
    <row r="298" spans="1:3">
      <c r="A298" t="s">
        <v>3</v>
      </c>
      <c r="B298" s="3">
        <v>275825</v>
      </c>
    </row>
    <row r="299" spans="1:3">
      <c r="A299" t="s">
        <v>1</v>
      </c>
      <c r="B299" s="1">
        <v>0.41199999999999998</v>
      </c>
      <c r="C299">
        <v>0.76100000000000001</v>
      </c>
    </row>
    <row r="301" spans="1:3">
      <c r="A301" t="s">
        <v>6</v>
      </c>
    </row>
    <row r="302" spans="1:3">
      <c r="A302" t="s">
        <v>3</v>
      </c>
      <c r="B302" s="3">
        <v>336346</v>
      </c>
    </row>
    <row r="303" spans="1:3">
      <c r="A303" t="s">
        <v>1</v>
      </c>
      <c r="B303" s="1">
        <v>0.39600000000000002</v>
      </c>
      <c r="C303">
        <v>1.0780000000000001</v>
      </c>
    </row>
    <row r="305" spans="1:3">
      <c r="A305" t="s">
        <v>54</v>
      </c>
    </row>
    <row r="306" spans="1:3">
      <c r="A306" t="s">
        <v>8</v>
      </c>
      <c r="B306" t="s">
        <v>55</v>
      </c>
    </row>
    <row r="307" spans="1:3">
      <c r="A307" t="s">
        <v>1</v>
      </c>
      <c r="B307" s="1">
        <v>0.35899999999999999</v>
      </c>
      <c r="C307">
        <v>1.712</v>
      </c>
    </row>
    <row r="308" spans="1:3">
      <c r="A308" t="s">
        <v>56</v>
      </c>
    </row>
    <row r="309" spans="1:3">
      <c r="A309" t="s">
        <v>11</v>
      </c>
    </row>
    <row r="310" spans="1:3">
      <c r="A310" t="s">
        <v>1</v>
      </c>
      <c r="B310" s="1">
        <v>0.35499999999999998</v>
      </c>
      <c r="C310">
        <v>0.02</v>
      </c>
    </row>
    <row r="312" spans="1:3">
      <c r="A312" t="s">
        <v>8</v>
      </c>
      <c r="B312" t="s">
        <v>55</v>
      </c>
    </row>
    <row r="313" spans="1:3">
      <c r="A313" t="s">
        <v>1</v>
      </c>
      <c r="B313" s="1">
        <v>0.35899999999999999</v>
      </c>
      <c r="C313">
        <v>1.613</v>
      </c>
    </row>
    <row r="314" spans="1:3">
      <c r="A314" t="s">
        <v>56</v>
      </c>
    </row>
    <row r="315" spans="1:3">
      <c r="A315" t="s">
        <v>11</v>
      </c>
    </row>
    <row r="316" spans="1:3">
      <c r="A316" t="s">
        <v>1</v>
      </c>
      <c r="B316" s="1">
        <v>0.35499999999999998</v>
      </c>
      <c r="C316">
        <v>2.5000000000000001E-2</v>
      </c>
    </row>
    <row r="318" spans="1:3">
      <c r="A318" t="s">
        <v>54</v>
      </c>
    </row>
    <row r="319" spans="1:3">
      <c r="A319" t="s">
        <v>13</v>
      </c>
      <c r="B319" t="s">
        <v>57</v>
      </c>
    </row>
    <row r="320" spans="1:3">
      <c r="A320" t="s">
        <v>1</v>
      </c>
      <c r="B320" s="1">
        <v>0.313</v>
      </c>
      <c r="C320">
        <v>1.89</v>
      </c>
    </row>
    <row r="321" spans="1:3">
      <c r="A321" t="s">
        <v>58</v>
      </c>
    </row>
    <row r="322" spans="1:3">
      <c r="A322" t="s">
        <v>16</v>
      </c>
    </row>
    <row r="323" spans="1:3">
      <c r="A323" t="s">
        <v>1</v>
      </c>
      <c r="B323" s="2">
        <v>0.22</v>
      </c>
      <c r="C323">
        <v>0.217</v>
      </c>
    </row>
    <row r="325" spans="1:3">
      <c r="A325" t="s">
        <v>13</v>
      </c>
      <c r="B325" t="s">
        <v>59</v>
      </c>
    </row>
    <row r="326" spans="1:3">
      <c r="A326" t="s">
        <v>1</v>
      </c>
      <c r="B326" s="2">
        <v>0.31</v>
      </c>
      <c r="C326">
        <v>1.829</v>
      </c>
    </row>
    <row r="327" spans="1:3">
      <c r="A327" t="s">
        <v>108</v>
      </c>
    </row>
    <row r="328" spans="1:3">
      <c r="A328" t="s">
        <v>16</v>
      </c>
    </row>
    <row r="329" spans="1:3">
      <c r="A329" t="s">
        <v>1</v>
      </c>
      <c r="B329" s="1">
        <v>0.248</v>
      </c>
      <c r="C329">
        <v>0.23400000000000001</v>
      </c>
    </row>
    <row r="331" spans="1:3">
      <c r="A331" t="s">
        <v>246</v>
      </c>
    </row>
    <row r="332" spans="1:3">
      <c r="A332" t="s">
        <v>285</v>
      </c>
    </row>
    <row r="333" spans="1:3">
      <c r="A333" t="s">
        <v>286</v>
      </c>
    </row>
    <row r="334" spans="1:3">
      <c r="A334" t="s">
        <v>0</v>
      </c>
    </row>
    <row r="335" spans="1:3">
      <c r="A335" t="s">
        <v>1</v>
      </c>
      <c r="B335" s="1">
        <v>0.21099999999999999</v>
      </c>
      <c r="C335">
        <v>5.0000000000000001E-3</v>
      </c>
    </row>
    <row r="337" spans="1:3">
      <c r="A337" t="s">
        <v>2</v>
      </c>
    </row>
    <row r="338" spans="1:3">
      <c r="A338" t="s">
        <v>3</v>
      </c>
      <c r="B338">
        <v>0</v>
      </c>
    </row>
    <row r="339" spans="1:3">
      <c r="A339" t="s">
        <v>1</v>
      </c>
      <c r="B339" s="1">
        <v>0.29799999999999999</v>
      </c>
      <c r="C339">
        <v>1E-3</v>
      </c>
    </row>
    <row r="341" spans="1:3">
      <c r="A341" t="s">
        <v>4</v>
      </c>
    </row>
    <row r="342" spans="1:3">
      <c r="A342" t="s">
        <v>1</v>
      </c>
      <c r="B342" s="1">
        <v>0.20799999999999999</v>
      </c>
      <c r="C342">
        <v>1.167</v>
      </c>
    </row>
    <row r="344" spans="1:3">
      <c r="A344" t="s">
        <v>5</v>
      </c>
    </row>
    <row r="345" spans="1:3">
      <c r="A345" t="s">
        <v>3</v>
      </c>
      <c r="B345" s="3">
        <v>120.06</v>
      </c>
    </row>
    <row r="346" spans="1:3">
      <c r="A346" t="s">
        <v>1</v>
      </c>
      <c r="B346" s="1">
        <v>0.22700000000000001</v>
      </c>
      <c r="C346">
        <v>0.34</v>
      </c>
    </row>
    <row r="348" spans="1:3">
      <c r="A348" t="s">
        <v>6</v>
      </c>
    </row>
    <row r="349" spans="1:3">
      <c r="A349" t="s">
        <v>3</v>
      </c>
      <c r="B349" s="3">
        <v>167027</v>
      </c>
    </row>
    <row r="350" spans="1:3">
      <c r="A350" t="s">
        <v>1</v>
      </c>
      <c r="B350" s="1">
        <v>0.21099999999999999</v>
      </c>
      <c r="C350">
        <v>0.628</v>
      </c>
    </row>
    <row r="352" spans="1:3">
      <c r="A352" t="s">
        <v>7</v>
      </c>
    </row>
    <row r="353" spans="1:3">
      <c r="A353" t="s">
        <v>8</v>
      </c>
      <c r="B353" t="s">
        <v>60</v>
      </c>
    </row>
    <row r="354" spans="1:3">
      <c r="A354" t="s">
        <v>1</v>
      </c>
      <c r="B354" s="1">
        <v>0.218</v>
      </c>
      <c r="C354">
        <v>1.5960000000000001</v>
      </c>
    </row>
    <row r="355" spans="1:3">
      <c r="A355" t="s">
        <v>56</v>
      </c>
    </row>
    <row r="356" spans="1:3">
      <c r="A356" t="s">
        <v>11</v>
      </c>
    </row>
    <row r="357" spans="1:3">
      <c r="A357" t="s">
        <v>1</v>
      </c>
      <c r="B357" s="1">
        <v>0.17399999999999999</v>
      </c>
      <c r="C357">
        <v>2.3E-2</v>
      </c>
    </row>
    <row r="359" spans="1:3">
      <c r="A359" t="s">
        <v>8</v>
      </c>
      <c r="B359" t="s">
        <v>61</v>
      </c>
    </row>
    <row r="360" spans="1:3">
      <c r="A360" t="s">
        <v>1</v>
      </c>
      <c r="B360" s="1">
        <v>0.20799999999999999</v>
      </c>
      <c r="C360">
        <v>1.518</v>
      </c>
    </row>
    <row r="361" spans="1:3">
      <c r="A361" t="s">
        <v>56</v>
      </c>
    </row>
    <row r="362" spans="1:3">
      <c r="A362" t="s">
        <v>11</v>
      </c>
    </row>
    <row r="363" spans="1:3">
      <c r="A363" t="s">
        <v>1</v>
      </c>
      <c r="B363" s="1">
        <v>0.21299999999999999</v>
      </c>
      <c r="C363">
        <v>1.9E-2</v>
      </c>
    </row>
    <row r="365" spans="1:3">
      <c r="A365" t="s">
        <v>7</v>
      </c>
    </row>
    <row r="366" spans="1:3">
      <c r="A366" t="s">
        <v>13</v>
      </c>
      <c r="B366" t="s">
        <v>62</v>
      </c>
    </row>
    <row r="367" spans="1:3">
      <c r="A367" t="s">
        <v>1</v>
      </c>
      <c r="B367" s="1">
        <v>0.158</v>
      </c>
      <c r="C367">
        <v>1.8580000000000001</v>
      </c>
    </row>
    <row r="368" spans="1:3">
      <c r="A368" t="s">
        <v>64</v>
      </c>
    </row>
    <row r="369" spans="1:3">
      <c r="A369" t="s">
        <v>16</v>
      </c>
    </row>
    <row r="370" spans="1:3">
      <c r="A370" t="s">
        <v>1</v>
      </c>
      <c r="B370" s="1">
        <v>7.6999999999999999E-2</v>
      </c>
      <c r="C370">
        <v>0.307</v>
      </c>
    </row>
    <row r="372" spans="1:3">
      <c r="A372" t="s">
        <v>13</v>
      </c>
      <c r="B372" t="s">
        <v>62</v>
      </c>
    </row>
    <row r="373" spans="1:3">
      <c r="A373" t="s">
        <v>1</v>
      </c>
      <c r="B373" s="1">
        <v>0.13200000000000001</v>
      </c>
      <c r="C373">
        <v>1.766</v>
      </c>
    </row>
    <row r="374" spans="1:3">
      <c r="A374" t="s">
        <v>64</v>
      </c>
    </row>
    <row r="375" spans="1:3">
      <c r="A375" t="s">
        <v>16</v>
      </c>
    </row>
    <row r="376" spans="1:3">
      <c r="A376" t="s">
        <v>1</v>
      </c>
      <c r="B376" s="1">
        <v>7.1999999999999995E-2</v>
      </c>
      <c r="C376">
        <v>0.34300000000000003</v>
      </c>
    </row>
    <row r="378" spans="1:3">
      <c r="A378" t="s">
        <v>247</v>
      </c>
    </row>
    <row r="379" spans="1:3">
      <c r="A379" t="s">
        <v>287</v>
      </c>
    </row>
    <row r="380" spans="1:3">
      <c r="A380" t="s">
        <v>288</v>
      </c>
    </row>
    <row r="381" spans="1:3">
      <c r="A381" t="s">
        <v>0</v>
      </c>
    </row>
    <row r="382" spans="1:3">
      <c r="A382" t="s">
        <v>1</v>
      </c>
      <c r="B382" s="2">
        <v>0.17</v>
      </c>
      <c r="C382">
        <v>2.3E-2</v>
      </c>
    </row>
    <row r="384" spans="1:3">
      <c r="A384" t="s">
        <v>2</v>
      </c>
    </row>
    <row r="385" spans="1:3">
      <c r="A385" t="s">
        <v>3</v>
      </c>
      <c r="B385">
        <v>0</v>
      </c>
    </row>
    <row r="386" spans="1:3">
      <c r="A386" t="s">
        <v>1</v>
      </c>
      <c r="B386" s="1">
        <v>0.503</v>
      </c>
      <c r="C386">
        <v>3.0000000000000001E-3</v>
      </c>
    </row>
    <row r="388" spans="1:3">
      <c r="A388" t="s">
        <v>4</v>
      </c>
    </row>
    <row r="389" spans="1:3">
      <c r="A389" t="s">
        <v>1</v>
      </c>
      <c r="B389" s="1">
        <v>0.16400000000000001</v>
      </c>
      <c r="C389">
        <v>16.303000000000001</v>
      </c>
    </row>
    <row r="391" spans="1:3">
      <c r="A391" t="s">
        <v>5</v>
      </c>
    </row>
    <row r="392" spans="1:3">
      <c r="A392" t="s">
        <v>3</v>
      </c>
      <c r="B392" s="3">
        <v>604477</v>
      </c>
    </row>
    <row r="393" spans="1:3">
      <c r="A393" t="s">
        <v>1</v>
      </c>
      <c r="B393" s="1">
        <v>0.34200000000000003</v>
      </c>
      <c r="C393">
        <v>2.371</v>
      </c>
    </row>
    <row r="395" spans="1:3">
      <c r="A395" t="s">
        <v>6</v>
      </c>
    </row>
    <row r="396" spans="1:3">
      <c r="A396" t="s">
        <v>3</v>
      </c>
      <c r="B396" s="3">
        <v>565486</v>
      </c>
    </row>
    <row r="397" spans="1:3">
      <c r="A397" t="s">
        <v>1</v>
      </c>
      <c r="B397" s="1">
        <v>0.27900000000000003</v>
      </c>
      <c r="C397">
        <v>2.8180000000000001</v>
      </c>
    </row>
    <row r="399" spans="1:3">
      <c r="A399" t="s">
        <v>65</v>
      </c>
    </row>
    <row r="400" spans="1:3">
      <c r="A400" t="s">
        <v>8</v>
      </c>
      <c r="B400" t="s">
        <v>66</v>
      </c>
    </row>
    <row r="401" spans="1:3">
      <c r="A401" t="s">
        <v>1</v>
      </c>
      <c r="B401" s="2">
        <v>0.22</v>
      </c>
      <c r="C401">
        <v>1.274</v>
      </c>
    </row>
    <row r="402" spans="1:3">
      <c r="A402" t="s">
        <v>56</v>
      </c>
    </row>
    <row r="403" spans="1:3">
      <c r="A403" t="s">
        <v>11</v>
      </c>
    </row>
    <row r="404" spans="1:3">
      <c r="A404" t="s">
        <v>1</v>
      </c>
      <c r="B404" s="1">
        <v>0.22600000000000001</v>
      </c>
      <c r="C404">
        <v>0.14399999999999999</v>
      </c>
    </row>
    <row r="406" spans="1:3">
      <c r="A406" t="s">
        <v>8</v>
      </c>
      <c r="B406" t="s">
        <v>66</v>
      </c>
    </row>
    <row r="407" spans="1:3">
      <c r="A407" t="s">
        <v>1</v>
      </c>
      <c r="B407" s="2">
        <v>0.22</v>
      </c>
      <c r="C407">
        <v>1.246</v>
      </c>
    </row>
    <row r="408" spans="1:3">
      <c r="A408" t="s">
        <v>56</v>
      </c>
    </row>
    <row r="409" spans="1:3">
      <c r="A409" t="s">
        <v>11</v>
      </c>
    </row>
    <row r="410" spans="1:3">
      <c r="A410" t="s">
        <v>1</v>
      </c>
      <c r="B410" s="1">
        <v>0.22600000000000001</v>
      </c>
      <c r="C410">
        <v>0.17100000000000001</v>
      </c>
    </row>
    <row r="412" spans="1:3">
      <c r="A412" t="s">
        <v>65</v>
      </c>
    </row>
    <row r="413" spans="1:3">
      <c r="A413" t="s">
        <v>13</v>
      </c>
      <c r="B413" t="s">
        <v>69</v>
      </c>
    </row>
    <row r="414" spans="1:3">
      <c r="A414" t="s">
        <v>1</v>
      </c>
      <c r="B414" s="2">
        <v>0.1</v>
      </c>
      <c r="C414">
        <v>9.7240000000000002</v>
      </c>
    </row>
    <row r="415" spans="1:3">
      <c r="A415" t="s">
        <v>70</v>
      </c>
    </row>
    <row r="416" spans="1:3">
      <c r="A416" t="s">
        <v>16</v>
      </c>
    </row>
    <row r="417" spans="1:3">
      <c r="A417" t="s">
        <v>1</v>
      </c>
      <c r="B417" s="1">
        <v>9.0999999999999998E-2</v>
      </c>
      <c r="C417">
        <v>9.8550000000000004</v>
      </c>
    </row>
    <row r="419" spans="1:3">
      <c r="A419" t="s">
        <v>13</v>
      </c>
      <c r="B419" t="s">
        <v>71</v>
      </c>
    </row>
    <row r="420" spans="1:3">
      <c r="A420" t="s">
        <v>1</v>
      </c>
      <c r="B420" s="1">
        <v>9.2999999999999999E-2</v>
      </c>
      <c r="C420">
        <v>9.9819999999999993</v>
      </c>
    </row>
    <row r="421" spans="1:3">
      <c r="A421" t="s">
        <v>72</v>
      </c>
    </row>
    <row r="422" spans="1:3">
      <c r="A422" t="s">
        <v>16</v>
      </c>
    </row>
    <row r="423" spans="1:3">
      <c r="A423" t="s">
        <v>1</v>
      </c>
      <c r="B423" s="1">
        <v>8.1000000000000003E-2</v>
      </c>
      <c r="C423">
        <v>10.484999999999999</v>
      </c>
    </row>
    <row r="425" spans="1:3">
      <c r="A425" t="s">
        <v>248</v>
      </c>
    </row>
    <row r="426" spans="1:3">
      <c r="A426" t="s">
        <v>289</v>
      </c>
    </row>
    <row r="427" spans="1:3">
      <c r="A427" t="s">
        <v>290</v>
      </c>
    </row>
    <row r="428" spans="1:3">
      <c r="A428" t="s">
        <v>0</v>
      </c>
    </row>
    <row r="429" spans="1:3">
      <c r="A429" t="s">
        <v>1</v>
      </c>
      <c r="B429" s="1">
        <v>0.217</v>
      </c>
      <c r="C429">
        <v>4.0000000000000001E-3</v>
      </c>
    </row>
    <row r="431" spans="1:3">
      <c r="A431" t="s">
        <v>2</v>
      </c>
    </row>
    <row r="432" spans="1:3">
      <c r="A432" t="s">
        <v>3</v>
      </c>
      <c r="B432">
        <v>0</v>
      </c>
    </row>
    <row r="433" spans="1:3">
      <c r="A433" t="s">
        <v>1</v>
      </c>
      <c r="B433" s="2">
        <v>0.44</v>
      </c>
      <c r="C433">
        <v>1E-3</v>
      </c>
    </row>
    <row r="435" spans="1:3">
      <c r="A435" t="s">
        <v>4</v>
      </c>
    </row>
    <row r="436" spans="1:3">
      <c r="A436" t="s">
        <v>1</v>
      </c>
      <c r="B436" s="1">
        <v>0.17699999999999999</v>
      </c>
      <c r="C436">
        <v>1.911</v>
      </c>
    </row>
    <row r="438" spans="1:3">
      <c r="A438" t="s">
        <v>5</v>
      </c>
    </row>
    <row r="439" spans="1:3">
      <c r="A439" t="s">
        <v>3</v>
      </c>
      <c r="B439" s="3">
        <v>405.68</v>
      </c>
    </row>
    <row r="440" spans="1:3">
      <c r="A440" t="s">
        <v>1</v>
      </c>
      <c r="B440" s="1">
        <v>0.223</v>
      </c>
      <c r="C440">
        <v>0.92100000000000004</v>
      </c>
    </row>
    <row r="442" spans="1:3">
      <c r="A442" t="s">
        <v>6</v>
      </c>
    </row>
    <row r="443" spans="1:3">
      <c r="A443" t="s">
        <v>3</v>
      </c>
      <c r="B443" s="3">
        <v>605736</v>
      </c>
    </row>
    <row r="444" spans="1:3">
      <c r="A444" t="s">
        <v>1</v>
      </c>
      <c r="B444" s="1">
        <v>0.21099999999999999</v>
      </c>
      <c r="C444">
        <v>1.514</v>
      </c>
    </row>
    <row r="446" spans="1:3">
      <c r="A446" t="s">
        <v>73</v>
      </c>
    </row>
    <row r="447" spans="1:3">
      <c r="A447" t="s">
        <v>8</v>
      </c>
      <c r="B447" t="s">
        <v>74</v>
      </c>
    </row>
    <row r="448" spans="1:3">
      <c r="A448" t="s">
        <v>1</v>
      </c>
      <c r="B448" s="1">
        <v>5.7000000000000002E-2</v>
      </c>
      <c r="C448">
        <v>1.377</v>
      </c>
    </row>
    <row r="449" spans="1:3">
      <c r="A449" t="s">
        <v>56</v>
      </c>
    </row>
    <row r="450" spans="1:3">
      <c r="A450" t="s">
        <v>11</v>
      </c>
    </row>
    <row r="451" spans="1:3">
      <c r="A451" t="s">
        <v>1</v>
      </c>
      <c r="B451" s="1">
        <v>2.9000000000000001E-2</v>
      </c>
      <c r="C451">
        <v>1.9E-2</v>
      </c>
    </row>
    <row r="453" spans="1:3">
      <c r="A453" t="s">
        <v>8</v>
      </c>
      <c r="B453" t="s">
        <v>74</v>
      </c>
    </row>
    <row r="454" spans="1:3">
      <c r="A454" t="s">
        <v>1</v>
      </c>
      <c r="B454" s="1">
        <v>5.7000000000000002E-2</v>
      </c>
      <c r="C454">
        <v>1.198</v>
      </c>
    </row>
    <row r="455" spans="1:3">
      <c r="A455" t="s">
        <v>56</v>
      </c>
    </row>
    <row r="456" spans="1:3">
      <c r="A456" t="s">
        <v>11</v>
      </c>
    </row>
    <row r="457" spans="1:3">
      <c r="A457" t="s">
        <v>1</v>
      </c>
      <c r="B457" s="1">
        <v>2.9000000000000001E-2</v>
      </c>
      <c r="C457">
        <v>1.4999999999999999E-2</v>
      </c>
    </row>
    <row r="459" spans="1:3">
      <c r="A459" t="s">
        <v>73</v>
      </c>
    </row>
    <row r="460" spans="1:3">
      <c r="A460" t="s">
        <v>13</v>
      </c>
      <c r="B460" t="s">
        <v>75</v>
      </c>
    </row>
    <row r="461" spans="1:3">
      <c r="A461" t="s">
        <v>1</v>
      </c>
      <c r="B461" s="2">
        <v>0.04</v>
      </c>
      <c r="C461">
        <v>5.3810000000000002</v>
      </c>
    </row>
    <row r="462" spans="1:3">
      <c r="A462" t="s">
        <v>76</v>
      </c>
    </row>
    <row r="463" spans="1:3">
      <c r="A463" t="s">
        <v>16</v>
      </c>
    </row>
    <row r="464" spans="1:3">
      <c r="A464" t="s">
        <v>1</v>
      </c>
      <c r="B464" s="1">
        <v>2.3E-2</v>
      </c>
      <c r="C464">
        <v>0.75600000000000001</v>
      </c>
    </row>
    <row r="466" spans="1:3">
      <c r="A466" t="s">
        <v>13</v>
      </c>
      <c r="B466" t="s">
        <v>77</v>
      </c>
    </row>
    <row r="467" spans="1:3">
      <c r="A467" t="s">
        <v>1</v>
      </c>
      <c r="B467" s="1">
        <v>3.4000000000000002E-2</v>
      </c>
      <c r="C467">
        <v>5.8419999999999996</v>
      </c>
    </row>
    <row r="468" spans="1:3">
      <c r="A468" t="s">
        <v>78</v>
      </c>
    </row>
    <row r="469" spans="1:3">
      <c r="A469" t="s">
        <v>16</v>
      </c>
    </row>
    <row r="470" spans="1:3">
      <c r="A470" t="s">
        <v>1</v>
      </c>
      <c r="B470" s="1">
        <v>1.0999999999999999E-2</v>
      </c>
      <c r="C470">
        <v>0.79800000000000004</v>
      </c>
    </row>
    <row r="472" spans="1:3">
      <c r="A472" t="s">
        <v>249</v>
      </c>
    </row>
    <row r="473" spans="1:3">
      <c r="A473" t="s">
        <v>291</v>
      </c>
    </row>
    <row r="474" spans="1:3">
      <c r="A474" t="s">
        <v>292</v>
      </c>
    </row>
    <row r="475" spans="1:3">
      <c r="A475" t="s">
        <v>0</v>
      </c>
    </row>
    <row r="476" spans="1:3">
      <c r="A476" t="s">
        <v>1</v>
      </c>
      <c r="B476" s="1">
        <v>0.42499999999999999</v>
      </c>
      <c r="C476">
        <v>2E-3</v>
      </c>
    </row>
    <row r="478" spans="1:3">
      <c r="A478" t="s">
        <v>2</v>
      </c>
    </row>
    <row r="479" spans="1:3">
      <c r="A479" t="s">
        <v>3</v>
      </c>
      <c r="B479">
        <v>0</v>
      </c>
    </row>
    <row r="480" spans="1:3">
      <c r="A480" t="s">
        <v>1</v>
      </c>
      <c r="B480" s="1">
        <v>0.41099999999999998</v>
      </c>
      <c r="C480">
        <v>0</v>
      </c>
    </row>
    <row r="482" spans="1:3">
      <c r="A482" t="s">
        <v>4</v>
      </c>
    </row>
    <row r="483" spans="1:3">
      <c r="A483" t="s">
        <v>1</v>
      </c>
      <c r="B483" s="1">
        <v>0.27400000000000002</v>
      </c>
      <c r="C483">
        <v>0.219</v>
      </c>
    </row>
    <row r="485" spans="1:3">
      <c r="A485" t="s">
        <v>5</v>
      </c>
    </row>
    <row r="486" spans="1:3">
      <c r="A486" t="s">
        <v>3</v>
      </c>
      <c r="B486" s="3">
        <v>154074</v>
      </c>
    </row>
    <row r="487" spans="1:3">
      <c r="A487" t="s">
        <v>1</v>
      </c>
      <c r="B487" s="1">
        <v>0.192</v>
      </c>
      <c r="C487">
        <v>0.218</v>
      </c>
    </row>
    <row r="489" spans="1:3">
      <c r="A489" t="s">
        <v>6</v>
      </c>
    </row>
    <row r="490" spans="1:3">
      <c r="A490" t="s">
        <v>3</v>
      </c>
      <c r="B490" s="3">
        <v>183.27</v>
      </c>
    </row>
    <row r="491" spans="1:3">
      <c r="A491" t="s">
        <v>1</v>
      </c>
      <c r="B491" s="1">
        <v>0.28799999999999998</v>
      </c>
      <c r="C491">
        <v>0.26700000000000002</v>
      </c>
    </row>
    <row r="493" spans="1:3">
      <c r="A493" t="s">
        <v>79</v>
      </c>
    </row>
    <row r="494" spans="1:3">
      <c r="A494" t="s">
        <v>8</v>
      </c>
      <c r="B494" t="s">
        <v>80</v>
      </c>
    </row>
    <row r="495" spans="1:3">
      <c r="A495" t="s">
        <v>1</v>
      </c>
      <c r="B495" s="1">
        <v>0.443</v>
      </c>
      <c r="C495">
        <v>0.57799999999999996</v>
      </c>
    </row>
    <row r="496" spans="1:3">
      <c r="A496" t="s">
        <v>56</v>
      </c>
    </row>
    <row r="497" spans="1:3">
      <c r="A497" t="s">
        <v>11</v>
      </c>
    </row>
    <row r="498" spans="1:3">
      <c r="A498" t="s">
        <v>1</v>
      </c>
      <c r="B498" s="1">
        <v>0.52100000000000002</v>
      </c>
      <c r="C498">
        <v>7.0000000000000001E-3</v>
      </c>
    </row>
    <row r="500" spans="1:3">
      <c r="A500" t="s">
        <v>8</v>
      </c>
      <c r="B500" t="s">
        <v>81</v>
      </c>
    </row>
    <row r="501" spans="1:3">
      <c r="A501" t="s">
        <v>1</v>
      </c>
      <c r="B501" s="1">
        <v>0.45700000000000002</v>
      </c>
      <c r="C501">
        <v>0.55100000000000005</v>
      </c>
    </row>
    <row r="502" spans="1:3">
      <c r="A502" t="s">
        <v>44</v>
      </c>
    </row>
    <row r="503" spans="1:3">
      <c r="A503" t="s">
        <v>11</v>
      </c>
    </row>
    <row r="504" spans="1:3">
      <c r="A504" t="s">
        <v>1</v>
      </c>
      <c r="B504" s="1">
        <v>0.56200000000000006</v>
      </c>
      <c r="C504">
        <v>1.2E-2</v>
      </c>
    </row>
    <row r="506" spans="1:3">
      <c r="A506" t="s">
        <v>79</v>
      </c>
    </row>
    <row r="507" spans="1:3">
      <c r="A507" t="s">
        <v>13</v>
      </c>
      <c r="B507" t="s">
        <v>82</v>
      </c>
    </row>
    <row r="508" spans="1:3">
      <c r="A508" t="s">
        <v>1</v>
      </c>
      <c r="B508" s="1">
        <v>0.32900000000000001</v>
      </c>
      <c r="C508">
        <v>1.4550000000000001</v>
      </c>
    </row>
    <row r="509" spans="1:3">
      <c r="A509" t="s">
        <v>83</v>
      </c>
    </row>
    <row r="510" spans="1:3">
      <c r="A510" t="s">
        <v>16</v>
      </c>
    </row>
    <row r="511" spans="1:3">
      <c r="A511" t="s">
        <v>1</v>
      </c>
      <c r="B511" s="1">
        <v>0.35599999999999998</v>
      </c>
      <c r="C511">
        <v>2.1999999999999999E-2</v>
      </c>
    </row>
    <row r="513" spans="1:3">
      <c r="A513" t="s">
        <v>13</v>
      </c>
      <c r="B513" t="s">
        <v>84</v>
      </c>
    </row>
    <row r="514" spans="1:3">
      <c r="A514" t="s">
        <v>1</v>
      </c>
      <c r="B514" s="2">
        <v>0.3</v>
      </c>
      <c r="C514">
        <v>1.3160000000000001</v>
      </c>
    </row>
    <row r="515" spans="1:3">
      <c r="A515" t="s">
        <v>85</v>
      </c>
    </row>
    <row r="516" spans="1:3">
      <c r="A516" t="s">
        <v>16</v>
      </c>
    </row>
    <row r="517" spans="1:3">
      <c r="A517" t="s">
        <v>1</v>
      </c>
      <c r="B517" s="1">
        <v>0.34200000000000003</v>
      </c>
      <c r="C517">
        <v>2.9000000000000001E-2</v>
      </c>
    </row>
    <row r="519" spans="1:3">
      <c r="A519" t="s">
        <v>250</v>
      </c>
    </row>
    <row r="520" spans="1:3">
      <c r="A520" t="s">
        <v>293</v>
      </c>
    </row>
    <row r="521" spans="1:3">
      <c r="A521" t="s">
        <v>294</v>
      </c>
    </row>
    <row r="522" spans="1:3">
      <c r="A522" t="s">
        <v>0</v>
      </c>
    </row>
    <row r="523" spans="1:3">
      <c r="A523" t="s">
        <v>1</v>
      </c>
      <c r="B523" s="1">
        <v>0.246</v>
      </c>
      <c r="C523">
        <v>2E-3</v>
      </c>
    </row>
    <row r="525" spans="1:3">
      <c r="A525" t="s">
        <v>2</v>
      </c>
    </row>
    <row r="526" spans="1:3">
      <c r="A526" t="s">
        <v>3</v>
      </c>
      <c r="B526">
        <v>0</v>
      </c>
    </row>
    <row r="527" spans="1:3">
      <c r="A527" t="s">
        <v>1</v>
      </c>
      <c r="B527" s="1">
        <v>0.311</v>
      </c>
      <c r="C527">
        <v>0</v>
      </c>
    </row>
    <row r="529" spans="1:3">
      <c r="A529" t="s">
        <v>4</v>
      </c>
    </row>
    <row r="530" spans="1:3">
      <c r="A530" t="s">
        <v>1</v>
      </c>
      <c r="B530" s="1">
        <v>0.13100000000000001</v>
      </c>
      <c r="C530">
        <v>0.48</v>
      </c>
    </row>
    <row r="532" spans="1:3">
      <c r="A532" t="s">
        <v>5</v>
      </c>
    </row>
    <row r="533" spans="1:3">
      <c r="A533" t="s">
        <v>3</v>
      </c>
      <c r="B533" s="3">
        <v>257.83</v>
      </c>
    </row>
    <row r="534" spans="1:3">
      <c r="A534" t="s">
        <v>1</v>
      </c>
      <c r="B534" s="1">
        <v>9.8000000000000004E-2</v>
      </c>
      <c r="C534">
        <v>0.22600000000000001</v>
      </c>
    </row>
    <row r="536" spans="1:3">
      <c r="A536" t="s">
        <v>6</v>
      </c>
    </row>
    <row r="537" spans="1:3">
      <c r="A537" t="s">
        <v>3</v>
      </c>
      <c r="B537" s="3">
        <v>394.64</v>
      </c>
    </row>
    <row r="538" spans="1:3">
      <c r="A538" t="s">
        <v>1</v>
      </c>
      <c r="B538" s="1">
        <v>6.6000000000000003E-2</v>
      </c>
      <c r="C538">
        <v>0.438</v>
      </c>
    </row>
    <row r="540" spans="1:3">
      <c r="A540" t="s">
        <v>86</v>
      </c>
    </row>
    <row r="541" spans="1:3">
      <c r="A541" t="s">
        <v>8</v>
      </c>
      <c r="B541" t="s">
        <v>87</v>
      </c>
    </row>
    <row r="542" spans="1:3">
      <c r="A542" t="s">
        <v>1</v>
      </c>
      <c r="B542" s="2">
        <v>0.2</v>
      </c>
      <c r="C542">
        <v>0.80100000000000005</v>
      </c>
    </row>
    <row r="543" spans="1:3">
      <c r="A543" t="s">
        <v>56</v>
      </c>
    </row>
    <row r="544" spans="1:3">
      <c r="A544" t="s">
        <v>11</v>
      </c>
    </row>
    <row r="545" spans="1:3">
      <c r="A545" t="s">
        <v>1</v>
      </c>
      <c r="B545" s="1">
        <v>0.47499999999999998</v>
      </c>
      <c r="C545">
        <v>1.4E-2</v>
      </c>
    </row>
    <row r="547" spans="1:3">
      <c r="A547" t="s">
        <v>8</v>
      </c>
      <c r="B547" t="s">
        <v>88</v>
      </c>
    </row>
    <row r="548" spans="1:3">
      <c r="A548" t="s">
        <v>1</v>
      </c>
      <c r="B548" s="2">
        <v>0.15</v>
      </c>
      <c r="C548">
        <v>0.77300000000000002</v>
      </c>
    </row>
    <row r="549" spans="1:3">
      <c r="A549" t="s">
        <v>56</v>
      </c>
    </row>
    <row r="550" spans="1:3">
      <c r="A550" t="s">
        <v>11</v>
      </c>
    </row>
    <row r="551" spans="1:3">
      <c r="A551" t="s">
        <v>1</v>
      </c>
      <c r="B551" s="1">
        <v>0.311</v>
      </c>
      <c r="C551">
        <v>0.01</v>
      </c>
    </row>
    <row r="553" spans="1:3">
      <c r="A553" t="s">
        <v>86</v>
      </c>
    </row>
    <row r="554" spans="1:3">
      <c r="A554" t="s">
        <v>13</v>
      </c>
      <c r="B554" t="s">
        <v>89</v>
      </c>
    </row>
    <row r="555" spans="1:3">
      <c r="A555" t="s">
        <v>1</v>
      </c>
      <c r="B555" s="1">
        <v>0.11700000000000001</v>
      </c>
      <c r="C555">
        <v>4.5220000000000002</v>
      </c>
    </row>
    <row r="556" spans="1:3">
      <c r="A556" t="s">
        <v>90</v>
      </c>
    </row>
    <row r="557" spans="1:3">
      <c r="A557" t="s">
        <v>16</v>
      </c>
    </row>
    <row r="558" spans="1:3">
      <c r="A558" t="s">
        <v>1</v>
      </c>
      <c r="B558" s="1">
        <v>0.21299999999999999</v>
      </c>
      <c r="C558">
        <v>0.19800000000000001</v>
      </c>
    </row>
    <row r="560" spans="1:3">
      <c r="A560" t="s">
        <v>13</v>
      </c>
      <c r="B560" t="s">
        <v>91</v>
      </c>
    </row>
    <row r="561" spans="1:3">
      <c r="A561" t="s">
        <v>1</v>
      </c>
      <c r="B561" s="1">
        <v>6.7000000000000004E-2</v>
      </c>
      <c r="C561">
        <v>3.5979999999999999</v>
      </c>
    </row>
    <row r="562" spans="1:3">
      <c r="A562" t="s">
        <v>92</v>
      </c>
    </row>
    <row r="563" spans="1:3">
      <c r="A563" t="s">
        <v>16</v>
      </c>
    </row>
    <row r="564" spans="1:3">
      <c r="A564" t="s">
        <v>1</v>
      </c>
      <c r="B564" s="1">
        <v>0.14799999999999999</v>
      </c>
      <c r="C564">
        <v>0.108</v>
      </c>
    </row>
    <row r="566" spans="1:3">
      <c r="A566" t="s">
        <v>251</v>
      </c>
    </row>
    <row r="567" spans="1:3">
      <c r="A567" t="s">
        <v>295</v>
      </c>
    </row>
    <row r="568" spans="1:3">
      <c r="A568" t="s">
        <v>296</v>
      </c>
    </row>
    <row r="569" spans="1:3">
      <c r="A569" t="s">
        <v>0</v>
      </c>
    </row>
    <row r="570" spans="1:3">
      <c r="A570" t="s">
        <v>1</v>
      </c>
      <c r="B570" s="2">
        <v>0.24</v>
      </c>
      <c r="C570">
        <v>1E-3</v>
      </c>
    </row>
    <row r="572" spans="1:3">
      <c r="A572" t="s">
        <v>2</v>
      </c>
    </row>
    <row r="573" spans="1:3">
      <c r="A573" t="s">
        <v>3</v>
      </c>
      <c r="B573">
        <v>1E-3</v>
      </c>
    </row>
    <row r="574" spans="1:3">
      <c r="A574" t="s">
        <v>1</v>
      </c>
      <c r="B574" s="2">
        <v>0.42</v>
      </c>
      <c r="C574">
        <v>0</v>
      </c>
    </row>
    <row r="576" spans="1:3">
      <c r="A576" t="s">
        <v>4</v>
      </c>
    </row>
    <row r="577" spans="1:3">
      <c r="A577" t="s">
        <v>1</v>
      </c>
      <c r="B577" s="2">
        <v>0</v>
      </c>
      <c r="C577">
        <v>9.4E-2</v>
      </c>
    </row>
    <row r="579" spans="1:3">
      <c r="A579" t="s">
        <v>5</v>
      </c>
    </row>
    <row r="580" spans="1:3">
      <c r="A580" t="s">
        <v>3</v>
      </c>
      <c r="B580" s="3">
        <v>102992</v>
      </c>
    </row>
    <row r="581" spans="1:3">
      <c r="A581" t="s">
        <v>1</v>
      </c>
      <c r="B581" s="2">
        <v>0</v>
      </c>
      <c r="C581">
        <v>0.106</v>
      </c>
    </row>
    <row r="583" spans="1:3">
      <c r="A583" t="s">
        <v>6</v>
      </c>
    </row>
    <row r="584" spans="1:3">
      <c r="A584" t="s">
        <v>3</v>
      </c>
      <c r="B584" s="3">
        <v>154355</v>
      </c>
    </row>
    <row r="585" spans="1:3">
      <c r="A585" t="s">
        <v>1</v>
      </c>
      <c r="B585" s="2">
        <v>0</v>
      </c>
      <c r="C585">
        <v>0.13900000000000001</v>
      </c>
    </row>
    <row r="587" spans="1:3">
      <c r="A587" t="s">
        <v>93</v>
      </c>
    </row>
    <row r="588" spans="1:3">
      <c r="A588" t="s">
        <v>8</v>
      </c>
      <c r="B588" t="s">
        <v>94</v>
      </c>
    </row>
    <row r="589" spans="1:3">
      <c r="A589" t="s">
        <v>1</v>
      </c>
      <c r="B589" s="2">
        <v>0</v>
      </c>
      <c r="C589">
        <v>0.59499999999999997</v>
      </c>
    </row>
    <row r="590" spans="1:3">
      <c r="A590" t="s">
        <v>232</v>
      </c>
    </row>
    <row r="591" spans="1:3">
      <c r="A591" t="s">
        <v>11</v>
      </c>
    </row>
    <row r="592" spans="1:3">
      <c r="A592" t="s">
        <v>1</v>
      </c>
      <c r="B592" s="2">
        <v>0</v>
      </c>
      <c r="C592">
        <v>2.1999999999999999E-2</v>
      </c>
    </row>
    <row r="594" spans="1:3">
      <c r="A594" t="s">
        <v>8</v>
      </c>
      <c r="B594" t="s">
        <v>94</v>
      </c>
    </row>
    <row r="595" spans="1:3">
      <c r="A595" t="s">
        <v>1</v>
      </c>
      <c r="B595" s="2">
        <v>0</v>
      </c>
      <c r="C595">
        <v>0.52</v>
      </c>
    </row>
    <row r="596" spans="1:3">
      <c r="A596" t="s">
        <v>68</v>
      </c>
    </row>
    <row r="597" spans="1:3">
      <c r="A597" t="s">
        <v>11</v>
      </c>
    </row>
    <row r="598" spans="1:3">
      <c r="A598" t="s">
        <v>1</v>
      </c>
      <c r="B598" s="2">
        <v>0</v>
      </c>
      <c r="C598">
        <v>0.02</v>
      </c>
    </row>
    <row r="600" spans="1:3">
      <c r="A600" t="s">
        <v>93</v>
      </c>
    </row>
    <row r="601" spans="1:3">
      <c r="A601" t="s">
        <v>13</v>
      </c>
      <c r="B601" t="s">
        <v>96</v>
      </c>
    </row>
    <row r="602" spans="1:3">
      <c r="A602" t="s">
        <v>1</v>
      </c>
      <c r="B602" s="2">
        <v>0</v>
      </c>
      <c r="C602">
        <v>1.244</v>
      </c>
    </row>
    <row r="603" spans="1:3">
      <c r="A603" t="s">
        <v>97</v>
      </c>
    </row>
    <row r="604" spans="1:3">
      <c r="A604" t="s">
        <v>16</v>
      </c>
    </row>
    <row r="605" spans="1:3">
      <c r="A605" t="s">
        <v>1</v>
      </c>
      <c r="B605" s="2">
        <v>0</v>
      </c>
      <c r="C605">
        <v>0.25</v>
      </c>
    </row>
    <row r="607" spans="1:3">
      <c r="A607" t="s">
        <v>13</v>
      </c>
      <c r="B607" t="s">
        <v>98</v>
      </c>
    </row>
    <row r="608" spans="1:3">
      <c r="A608" t="s">
        <v>1</v>
      </c>
      <c r="B608" s="2">
        <v>0</v>
      </c>
      <c r="C608">
        <v>1.131</v>
      </c>
    </row>
    <row r="609" spans="1:3">
      <c r="A609" t="s">
        <v>99</v>
      </c>
    </row>
    <row r="610" spans="1:3">
      <c r="A610" t="s">
        <v>16</v>
      </c>
    </row>
    <row r="611" spans="1:3">
      <c r="A611" t="s">
        <v>1</v>
      </c>
      <c r="B611" s="2">
        <v>0</v>
      </c>
      <c r="C611">
        <v>0.30099999999999999</v>
      </c>
    </row>
    <row r="613" spans="1:3">
      <c r="A613" t="s">
        <v>252</v>
      </c>
    </row>
    <row r="614" spans="1:3">
      <c r="A614" t="s">
        <v>297</v>
      </c>
    </row>
    <row r="615" spans="1:3">
      <c r="A615" t="s">
        <v>298</v>
      </c>
    </row>
    <row r="616" spans="1:3">
      <c r="A616" t="s">
        <v>0</v>
      </c>
    </row>
    <row r="617" spans="1:3">
      <c r="A617" t="s">
        <v>1</v>
      </c>
      <c r="B617" s="2">
        <v>0.12</v>
      </c>
      <c r="C617">
        <v>2E-3</v>
      </c>
    </row>
    <row r="619" spans="1:3">
      <c r="A619" t="s">
        <v>2</v>
      </c>
    </row>
    <row r="620" spans="1:3">
      <c r="A620" t="s">
        <v>3</v>
      </c>
      <c r="B620">
        <v>0</v>
      </c>
    </row>
    <row r="621" spans="1:3">
      <c r="A621" t="s">
        <v>1</v>
      </c>
      <c r="B621" s="1">
        <v>8.3000000000000004E-2</v>
      </c>
      <c r="C621">
        <v>1E-3</v>
      </c>
    </row>
    <row r="623" spans="1:3">
      <c r="A623" t="s">
        <v>4</v>
      </c>
    </row>
    <row r="624" spans="1:3">
      <c r="A624" t="s">
        <v>1</v>
      </c>
      <c r="B624" s="1">
        <v>7.0000000000000001E-3</v>
      </c>
      <c r="C624">
        <v>0.13900000000000001</v>
      </c>
    </row>
    <row r="626" spans="1:3">
      <c r="A626" t="s">
        <v>5</v>
      </c>
    </row>
    <row r="627" spans="1:3">
      <c r="A627" t="s">
        <v>3</v>
      </c>
      <c r="B627" s="3">
        <v>24435</v>
      </c>
    </row>
    <row r="628" spans="1:3">
      <c r="A628" t="s">
        <v>1</v>
      </c>
      <c r="B628" s="1">
        <v>1.2999999999999999E-2</v>
      </c>
      <c r="C628">
        <v>3.9E-2</v>
      </c>
    </row>
    <row r="630" spans="1:3">
      <c r="A630" t="s">
        <v>6</v>
      </c>
    </row>
    <row r="631" spans="1:3">
      <c r="A631" t="s">
        <v>3</v>
      </c>
      <c r="B631" s="3">
        <v>31745</v>
      </c>
    </row>
    <row r="632" spans="1:3">
      <c r="A632" t="s">
        <v>1</v>
      </c>
      <c r="B632" s="1">
        <v>1.2999999999999999E-2</v>
      </c>
      <c r="C632">
        <v>9.2999999999999999E-2</v>
      </c>
    </row>
    <row r="634" spans="1:3">
      <c r="A634" t="s">
        <v>100</v>
      </c>
    </row>
    <row r="635" spans="1:3">
      <c r="A635" t="s">
        <v>8</v>
      </c>
      <c r="B635" t="s">
        <v>101</v>
      </c>
    </row>
    <row r="636" spans="1:3">
      <c r="A636" t="s">
        <v>1</v>
      </c>
      <c r="B636" s="1">
        <v>7.6999999999999999E-2</v>
      </c>
      <c r="C636">
        <v>0.34799999999999998</v>
      </c>
    </row>
    <row r="637" spans="1:3">
      <c r="A637" t="s">
        <v>56</v>
      </c>
    </row>
    <row r="638" spans="1:3">
      <c r="A638" t="s">
        <v>11</v>
      </c>
    </row>
    <row r="639" spans="1:3">
      <c r="A639" t="s">
        <v>1</v>
      </c>
      <c r="B639" s="2">
        <v>0.107</v>
      </c>
      <c r="C639">
        <v>6.0000000000000001E-3</v>
      </c>
    </row>
    <row r="641" spans="1:3">
      <c r="A641" t="s">
        <v>8</v>
      </c>
      <c r="B641" t="s">
        <v>102</v>
      </c>
    </row>
    <row r="642" spans="1:3">
      <c r="A642" t="s">
        <v>1</v>
      </c>
      <c r="B642" s="2">
        <v>0.03</v>
      </c>
      <c r="C642">
        <v>0.317</v>
      </c>
    </row>
    <row r="643" spans="1:3">
      <c r="A643" t="s">
        <v>56</v>
      </c>
    </row>
    <row r="644" spans="1:3">
      <c r="A644" t="s">
        <v>11</v>
      </c>
    </row>
    <row r="645" spans="1:3">
      <c r="A645" t="s">
        <v>1</v>
      </c>
      <c r="B645" s="1">
        <v>4.7E-2</v>
      </c>
      <c r="C645">
        <v>5.0000000000000001E-3</v>
      </c>
    </row>
    <row r="647" spans="1:3">
      <c r="A647" t="s">
        <v>100</v>
      </c>
    </row>
    <row r="648" spans="1:3">
      <c r="A648" t="s">
        <v>13</v>
      </c>
      <c r="B648" t="s">
        <v>62</v>
      </c>
    </row>
    <row r="649" spans="1:3">
      <c r="A649" t="s">
        <v>1</v>
      </c>
      <c r="B649" s="1">
        <v>0.11700000000000001</v>
      </c>
      <c r="C649">
        <v>0.215</v>
      </c>
    </row>
    <row r="650" spans="1:3">
      <c r="A650" t="s">
        <v>103</v>
      </c>
    </row>
    <row r="651" spans="1:3">
      <c r="A651" t="s">
        <v>16</v>
      </c>
    </row>
    <row r="652" spans="1:3">
      <c r="A652" t="s">
        <v>1</v>
      </c>
      <c r="B652" s="2">
        <v>0.06</v>
      </c>
      <c r="C652">
        <v>2.9000000000000001E-2</v>
      </c>
    </row>
    <row r="654" spans="1:3">
      <c r="A654" t="s">
        <v>13</v>
      </c>
      <c r="B654" t="s">
        <v>104</v>
      </c>
    </row>
    <row r="655" spans="1:3">
      <c r="A655" t="s">
        <v>1</v>
      </c>
      <c r="B655" s="2">
        <v>0.06</v>
      </c>
      <c r="C655">
        <v>0.20899999999999999</v>
      </c>
    </row>
    <row r="656" spans="1:3">
      <c r="A656" t="s">
        <v>105</v>
      </c>
    </row>
    <row r="657" spans="1:3">
      <c r="A657" t="s">
        <v>16</v>
      </c>
    </row>
    <row r="658" spans="1:3">
      <c r="A658" t="s">
        <v>1</v>
      </c>
      <c r="B658" s="2">
        <v>0.03</v>
      </c>
      <c r="C658">
        <v>4.4999999999999998E-2</v>
      </c>
    </row>
    <row r="660" spans="1:3">
      <c r="A660" t="s">
        <v>253</v>
      </c>
    </row>
    <row r="661" spans="1:3">
      <c r="A661" t="s">
        <v>299</v>
      </c>
    </row>
    <row r="662" spans="1:3">
      <c r="A662" t="s">
        <v>300</v>
      </c>
    </row>
    <row r="663" spans="1:3">
      <c r="A663" t="s">
        <v>0</v>
      </c>
    </row>
    <row r="664" spans="1:3">
      <c r="A664" t="s">
        <v>1</v>
      </c>
      <c r="B664" s="1">
        <v>0.23100000000000001</v>
      </c>
      <c r="C664">
        <v>8.9999999999999993E-3</v>
      </c>
    </row>
    <row r="666" spans="1:3">
      <c r="A666" t="s">
        <v>2</v>
      </c>
    </row>
    <row r="667" spans="1:3">
      <c r="A667" t="s">
        <v>3</v>
      </c>
      <c r="B667">
        <v>0</v>
      </c>
    </row>
    <row r="668" spans="1:3">
      <c r="A668" t="s">
        <v>1</v>
      </c>
      <c r="B668" s="2">
        <v>0.46</v>
      </c>
      <c r="C668">
        <v>3.0000000000000001E-3</v>
      </c>
    </row>
    <row r="670" spans="1:3">
      <c r="A670" t="s">
        <v>4</v>
      </c>
    </row>
    <row r="671" spans="1:3">
      <c r="A671" t="s">
        <v>1</v>
      </c>
      <c r="B671" s="1">
        <v>9.5000000000000001E-2</v>
      </c>
      <c r="C671">
        <v>2.548</v>
      </c>
    </row>
    <row r="673" spans="1:3">
      <c r="A673" t="s">
        <v>5</v>
      </c>
    </row>
    <row r="674" spans="1:3">
      <c r="A674" t="s">
        <v>3</v>
      </c>
      <c r="B674" s="3">
        <v>78.77</v>
      </c>
    </row>
    <row r="675" spans="1:3">
      <c r="A675" t="s">
        <v>1</v>
      </c>
      <c r="B675" s="1">
        <v>0.104</v>
      </c>
      <c r="C675">
        <v>1.496</v>
      </c>
    </row>
    <row r="677" spans="1:3">
      <c r="A677" t="s">
        <v>6</v>
      </c>
    </row>
    <row r="678" spans="1:3">
      <c r="A678" t="s">
        <v>3</v>
      </c>
      <c r="B678" s="3">
        <v>108368</v>
      </c>
    </row>
    <row r="679" spans="1:3">
      <c r="A679" t="s">
        <v>1</v>
      </c>
      <c r="B679" s="1">
        <v>9.4E-2</v>
      </c>
      <c r="C679">
        <v>2.3130000000000002</v>
      </c>
    </row>
    <row r="681" spans="1:3">
      <c r="A681" t="s">
        <v>42</v>
      </c>
    </row>
    <row r="682" spans="1:3">
      <c r="A682" t="s">
        <v>8</v>
      </c>
      <c r="B682" t="s">
        <v>106</v>
      </c>
    </row>
    <row r="683" spans="1:3">
      <c r="A683" t="s">
        <v>1</v>
      </c>
      <c r="B683" s="1">
        <v>0.23499999999999999</v>
      </c>
      <c r="C683">
        <v>0.91700000000000004</v>
      </c>
    </row>
    <row r="684" spans="1:3">
      <c r="A684" t="s">
        <v>56</v>
      </c>
    </row>
    <row r="685" spans="1:3">
      <c r="A685" t="s">
        <v>11</v>
      </c>
    </row>
    <row r="686" spans="1:3">
      <c r="A686" t="s">
        <v>1</v>
      </c>
      <c r="B686" s="1">
        <v>0.26300000000000001</v>
      </c>
      <c r="C686">
        <v>0.06</v>
      </c>
    </row>
    <row r="688" spans="1:3">
      <c r="A688" t="s">
        <v>8</v>
      </c>
      <c r="B688" t="s">
        <v>43</v>
      </c>
    </row>
    <row r="689" spans="1:3">
      <c r="A689" t="s">
        <v>1</v>
      </c>
      <c r="B689" s="2">
        <v>0.18</v>
      </c>
      <c r="C689">
        <v>0.84399999999999997</v>
      </c>
    </row>
    <row r="690" spans="1:3">
      <c r="A690" t="s">
        <v>56</v>
      </c>
    </row>
    <row r="691" spans="1:3">
      <c r="A691" t="s">
        <v>11</v>
      </c>
    </row>
    <row r="692" spans="1:3">
      <c r="A692" t="s">
        <v>1</v>
      </c>
      <c r="B692" s="1">
        <v>0.19800000000000001</v>
      </c>
      <c r="C692">
        <v>7.4999999999999997E-2</v>
      </c>
    </row>
    <row r="694" spans="1:3">
      <c r="A694" t="s">
        <v>42</v>
      </c>
    </row>
    <row r="695" spans="1:3">
      <c r="A695" t="s">
        <v>13</v>
      </c>
      <c r="B695" t="s">
        <v>107</v>
      </c>
    </row>
    <row r="696" spans="1:3">
      <c r="A696" t="s">
        <v>1</v>
      </c>
      <c r="B696" s="1">
        <v>9.5000000000000001E-2</v>
      </c>
      <c r="C696">
        <v>0.625</v>
      </c>
    </row>
    <row r="697" spans="1:3">
      <c r="A697" t="s">
        <v>108</v>
      </c>
    </row>
    <row r="698" spans="1:3">
      <c r="A698" t="s">
        <v>16</v>
      </c>
    </row>
    <row r="699" spans="1:3">
      <c r="A699" t="s">
        <v>1</v>
      </c>
      <c r="B699" s="1">
        <v>4.4999999999999998E-2</v>
      </c>
      <c r="C699">
        <v>1.345</v>
      </c>
    </row>
    <row r="701" spans="1:3">
      <c r="A701" t="s">
        <v>13</v>
      </c>
      <c r="B701" t="s">
        <v>52</v>
      </c>
    </row>
    <row r="702" spans="1:3">
      <c r="A702" t="s">
        <v>1</v>
      </c>
      <c r="B702" s="1">
        <v>8.5000000000000006E-2</v>
      </c>
      <c r="C702">
        <v>0.77900000000000003</v>
      </c>
    </row>
    <row r="703" spans="1:3">
      <c r="A703" t="s">
        <v>18</v>
      </c>
    </row>
    <row r="704" spans="1:3">
      <c r="A704" t="s">
        <v>16</v>
      </c>
    </row>
    <row r="705" spans="1:3">
      <c r="A705" t="s">
        <v>1</v>
      </c>
      <c r="B705" s="1">
        <v>4.2000000000000003E-2</v>
      </c>
      <c r="C705">
        <v>0.83599999999999997</v>
      </c>
    </row>
    <row r="707" spans="1:3">
      <c r="A707" t="s">
        <v>254</v>
      </c>
    </row>
    <row r="708" spans="1:3">
      <c r="A708" t="s">
        <v>301</v>
      </c>
    </row>
    <row r="709" spans="1:3">
      <c r="A709" t="s">
        <v>302</v>
      </c>
    </row>
    <row r="710" spans="1:3">
      <c r="A710" t="s">
        <v>0</v>
      </c>
    </row>
    <row r="711" spans="1:3">
      <c r="A711" t="s">
        <v>1</v>
      </c>
      <c r="B711" s="1">
        <v>0.10299999999999999</v>
      </c>
      <c r="C711">
        <v>1.4E-2</v>
      </c>
    </row>
    <row r="713" spans="1:3">
      <c r="A713" t="s">
        <v>2</v>
      </c>
    </row>
    <row r="714" spans="1:3">
      <c r="A714" t="s">
        <v>3</v>
      </c>
      <c r="B714">
        <v>0</v>
      </c>
    </row>
    <row r="715" spans="1:3">
      <c r="A715" t="s">
        <v>1</v>
      </c>
      <c r="B715" s="1">
        <v>0.61399999999999999</v>
      </c>
      <c r="C715">
        <v>6.0000000000000001E-3</v>
      </c>
    </row>
    <row r="717" spans="1:3">
      <c r="A717" t="s">
        <v>4</v>
      </c>
    </row>
    <row r="718" spans="1:3">
      <c r="A718" t="s">
        <v>1</v>
      </c>
      <c r="B718" s="1">
        <v>0.34899999999999998</v>
      </c>
      <c r="C718">
        <v>24.756</v>
      </c>
    </row>
    <row r="720" spans="1:3">
      <c r="A720" t="s">
        <v>5</v>
      </c>
    </row>
    <row r="721" spans="1:3">
      <c r="A721" t="s">
        <v>3</v>
      </c>
      <c r="B721" s="3">
        <v>1859635</v>
      </c>
    </row>
    <row r="722" spans="1:3">
      <c r="A722" t="s">
        <v>1</v>
      </c>
      <c r="B722" s="1">
        <v>0.36699999999999999</v>
      </c>
      <c r="C722">
        <v>16.539000000000001</v>
      </c>
    </row>
    <row r="724" spans="1:3">
      <c r="A724" t="s">
        <v>6</v>
      </c>
    </row>
    <row r="725" spans="1:3">
      <c r="A725" t="s">
        <v>3</v>
      </c>
      <c r="B725" s="3">
        <v>2432492</v>
      </c>
    </row>
    <row r="726" spans="1:3">
      <c r="A726" t="s">
        <v>1</v>
      </c>
      <c r="B726" s="1">
        <v>0.34899999999999998</v>
      </c>
      <c r="C726">
        <v>24.018999999999998</v>
      </c>
    </row>
    <row r="728" spans="1:3">
      <c r="A728" t="s">
        <v>109</v>
      </c>
    </row>
    <row r="729" spans="1:3">
      <c r="A729" t="s">
        <v>8</v>
      </c>
      <c r="B729" t="s">
        <v>106</v>
      </c>
    </row>
    <row r="730" spans="1:3">
      <c r="A730" t="s">
        <v>1</v>
      </c>
      <c r="B730" s="2">
        <v>0.1</v>
      </c>
      <c r="C730">
        <v>1.552</v>
      </c>
    </row>
    <row r="731" spans="1:3">
      <c r="A731" t="s">
        <v>44</v>
      </c>
    </row>
    <row r="732" spans="1:3">
      <c r="A732" t="s">
        <v>11</v>
      </c>
    </row>
    <row r="733" spans="1:3">
      <c r="A733" t="s">
        <v>1</v>
      </c>
      <c r="B733" s="1">
        <v>0.26700000000000002</v>
      </c>
      <c r="C733">
        <v>0.33</v>
      </c>
    </row>
    <row r="735" spans="1:3">
      <c r="A735" t="s">
        <v>8</v>
      </c>
      <c r="B735" t="s">
        <v>106</v>
      </c>
    </row>
    <row r="736" spans="1:3">
      <c r="A736" t="s">
        <v>1</v>
      </c>
      <c r="B736" s="1">
        <v>7.4999999999999997E-2</v>
      </c>
      <c r="C736">
        <v>1.5</v>
      </c>
    </row>
    <row r="737" spans="1:3">
      <c r="A737" t="s">
        <v>56</v>
      </c>
    </row>
    <row r="738" spans="1:3">
      <c r="A738" t="s">
        <v>11</v>
      </c>
    </row>
    <row r="739" spans="1:3">
      <c r="A739" t="s">
        <v>1</v>
      </c>
      <c r="B739" s="1">
        <v>0.184</v>
      </c>
      <c r="C739">
        <v>0.28599999999999998</v>
      </c>
    </row>
    <row r="741" spans="1:3">
      <c r="A741" t="s">
        <v>109</v>
      </c>
    </row>
    <row r="742" spans="1:3">
      <c r="A742" t="s">
        <v>13</v>
      </c>
      <c r="B742" t="s">
        <v>110</v>
      </c>
    </row>
    <row r="743" spans="1:3">
      <c r="A743" t="s">
        <v>1</v>
      </c>
      <c r="B743" s="2">
        <v>0.05</v>
      </c>
      <c r="C743">
        <v>14.53</v>
      </c>
    </row>
    <row r="744" spans="1:3">
      <c r="A744" t="s">
        <v>111</v>
      </c>
    </row>
    <row r="745" spans="1:3">
      <c r="A745" t="s">
        <v>16</v>
      </c>
    </row>
    <row r="746" spans="1:3">
      <c r="A746" t="s">
        <v>1</v>
      </c>
      <c r="B746" s="1">
        <v>0.153</v>
      </c>
      <c r="C746">
        <v>19.856000000000002</v>
      </c>
    </row>
    <row r="748" spans="1:3">
      <c r="A748" t="s">
        <v>13</v>
      </c>
      <c r="B748" t="s">
        <v>112</v>
      </c>
    </row>
    <row r="749" spans="1:3">
      <c r="A749" t="s">
        <v>1</v>
      </c>
      <c r="B749" s="2">
        <v>0.05</v>
      </c>
      <c r="C749">
        <v>12.222</v>
      </c>
    </row>
    <row r="750" spans="1:3">
      <c r="A750" t="s">
        <v>113</v>
      </c>
    </row>
    <row r="751" spans="1:3">
      <c r="A751" t="s">
        <v>16</v>
      </c>
    </row>
    <row r="752" spans="1:3">
      <c r="A752" t="s">
        <v>1</v>
      </c>
      <c r="B752" s="1">
        <v>0.125</v>
      </c>
      <c r="C752">
        <v>12.332000000000001</v>
      </c>
    </row>
    <row r="754" spans="1:3">
      <c r="A754" t="s">
        <v>255</v>
      </c>
    </row>
    <row r="755" spans="1:3">
      <c r="A755" t="s">
        <v>303</v>
      </c>
    </row>
    <row r="756" spans="1:3">
      <c r="A756" t="s">
        <v>304</v>
      </c>
    </row>
    <row r="757" spans="1:3">
      <c r="A757" t="s">
        <v>0</v>
      </c>
    </row>
    <row r="758" spans="1:3">
      <c r="A758" t="s">
        <v>1</v>
      </c>
      <c r="B758" s="1">
        <v>8.5999999999999993E-2</v>
      </c>
      <c r="C758">
        <v>1.4999999999999999E-2</v>
      </c>
    </row>
    <row r="760" spans="1:3">
      <c r="A760" t="s">
        <v>2</v>
      </c>
    </row>
    <row r="761" spans="1:3">
      <c r="A761" t="s">
        <v>3</v>
      </c>
      <c r="B761">
        <v>0</v>
      </c>
    </row>
    <row r="762" spans="1:3">
      <c r="A762" t="s">
        <v>1</v>
      </c>
      <c r="B762" s="1">
        <v>3.3000000000000002E-2</v>
      </c>
      <c r="C762">
        <v>6.0000000000000001E-3</v>
      </c>
    </row>
    <row r="764" spans="1:3">
      <c r="A764" t="s">
        <v>4</v>
      </c>
    </row>
    <row r="765" spans="1:3">
      <c r="A765" t="s">
        <v>1</v>
      </c>
      <c r="B765" s="1">
        <v>6.6000000000000003E-2</v>
      </c>
      <c r="C765">
        <v>40.725999999999999</v>
      </c>
    </row>
    <row r="767" spans="1:3">
      <c r="A767" t="s">
        <v>5</v>
      </c>
    </row>
    <row r="768" spans="1:3">
      <c r="A768" t="s">
        <v>3</v>
      </c>
      <c r="B768" s="3">
        <v>1162288</v>
      </c>
    </row>
    <row r="769" spans="1:3">
      <c r="A769" t="s">
        <v>1</v>
      </c>
      <c r="B769" s="1">
        <v>6.6000000000000003E-2</v>
      </c>
      <c r="C769">
        <v>38.159999999999997</v>
      </c>
    </row>
    <row r="771" spans="1:3">
      <c r="A771" t="s">
        <v>6</v>
      </c>
    </row>
    <row r="772" spans="1:3">
      <c r="A772" t="s">
        <v>3</v>
      </c>
      <c r="B772" s="3">
        <v>1231212</v>
      </c>
    </row>
    <row r="773" spans="1:3">
      <c r="A773" t="s">
        <v>1</v>
      </c>
      <c r="B773" s="1">
        <v>6.6000000000000003E-2</v>
      </c>
      <c r="C773">
        <v>42.215000000000003</v>
      </c>
    </row>
    <row r="775" spans="1:3">
      <c r="A775" t="s">
        <v>114</v>
      </c>
    </row>
    <row r="776" spans="1:3">
      <c r="A776" t="s">
        <v>8</v>
      </c>
      <c r="B776" t="s">
        <v>115</v>
      </c>
    </row>
    <row r="777" spans="1:3">
      <c r="A777" t="s">
        <v>1</v>
      </c>
      <c r="B777" s="1">
        <v>3.5999999999999997E-2</v>
      </c>
      <c r="C777">
        <v>1.32</v>
      </c>
    </row>
    <row r="778" spans="1:3">
      <c r="A778" t="s">
        <v>22</v>
      </c>
    </row>
    <row r="779" spans="1:3">
      <c r="A779" t="s">
        <v>11</v>
      </c>
    </row>
    <row r="780" spans="1:3">
      <c r="A780" t="s">
        <v>1</v>
      </c>
      <c r="B780" s="1">
        <v>0.108</v>
      </c>
      <c r="C780">
        <v>0.46899999999999997</v>
      </c>
    </row>
    <row r="782" spans="1:3">
      <c r="A782" t="s">
        <v>8</v>
      </c>
      <c r="B782" t="s">
        <v>116</v>
      </c>
    </row>
    <row r="783" spans="1:3">
      <c r="A783" t="s">
        <v>1</v>
      </c>
      <c r="B783" s="1">
        <v>3.5999999999999997E-2</v>
      </c>
      <c r="C783">
        <v>1.3</v>
      </c>
    </row>
    <row r="784" spans="1:3">
      <c r="A784" t="s">
        <v>21</v>
      </c>
    </row>
    <row r="785" spans="1:3">
      <c r="A785" t="s">
        <v>11</v>
      </c>
    </row>
    <row r="786" spans="1:3">
      <c r="A786" t="s">
        <v>1</v>
      </c>
      <c r="B786" s="1">
        <v>9.5000000000000001E-2</v>
      </c>
      <c r="C786">
        <v>0.51800000000000002</v>
      </c>
    </row>
    <row r="788" spans="1:3">
      <c r="A788" t="s">
        <v>114</v>
      </c>
    </row>
    <row r="789" spans="1:3">
      <c r="A789" t="s">
        <v>13</v>
      </c>
      <c r="B789" t="s">
        <v>117</v>
      </c>
    </row>
    <row r="790" spans="1:3">
      <c r="A790" t="s">
        <v>1</v>
      </c>
      <c r="B790" s="1">
        <v>3.5999999999999997E-2</v>
      </c>
      <c r="C790">
        <v>7.7329999999999997</v>
      </c>
    </row>
    <row r="791" spans="1:3">
      <c r="A791" t="s">
        <v>118</v>
      </c>
    </row>
    <row r="792" spans="1:3">
      <c r="A792" t="s">
        <v>16</v>
      </c>
    </row>
    <row r="793" spans="1:3">
      <c r="A793" t="s">
        <v>1</v>
      </c>
      <c r="B793" s="1">
        <v>6.7000000000000004E-2</v>
      </c>
      <c r="C793">
        <v>20.260999999999999</v>
      </c>
    </row>
    <row r="795" spans="1:3">
      <c r="A795" t="s">
        <v>13</v>
      </c>
      <c r="B795" t="s">
        <v>119</v>
      </c>
    </row>
    <row r="796" spans="1:3">
      <c r="A796" t="s">
        <v>1</v>
      </c>
      <c r="B796" s="1">
        <v>1.7999999999999999E-2</v>
      </c>
      <c r="C796">
        <v>5.7859999999999996</v>
      </c>
    </row>
    <row r="797" spans="1:3">
      <c r="A797" t="s">
        <v>120</v>
      </c>
    </row>
    <row r="798" spans="1:3">
      <c r="A798" t="s">
        <v>16</v>
      </c>
    </row>
    <row r="799" spans="1:3">
      <c r="A799" t="s">
        <v>1</v>
      </c>
      <c r="B799" s="1">
        <v>5.8000000000000003E-2</v>
      </c>
      <c r="C799">
        <v>22.216999999999999</v>
      </c>
    </row>
    <row r="801" spans="1:3">
      <c r="A801" t="s">
        <v>256</v>
      </c>
    </row>
    <row r="802" spans="1:3">
      <c r="A802" t="s">
        <v>305</v>
      </c>
    </row>
    <row r="803" spans="1:3">
      <c r="A803" t="s">
        <v>306</v>
      </c>
    </row>
    <row r="804" spans="1:3">
      <c r="A804" t="s">
        <v>0</v>
      </c>
    </row>
    <row r="805" spans="1:3">
      <c r="A805" t="s">
        <v>1</v>
      </c>
      <c r="B805" s="1">
        <v>0.10100000000000001</v>
      </c>
      <c r="C805">
        <v>3.0000000000000001E-3</v>
      </c>
    </row>
    <row r="807" spans="1:3">
      <c r="A807" t="s">
        <v>2</v>
      </c>
    </row>
    <row r="808" spans="1:3">
      <c r="A808" t="s">
        <v>3</v>
      </c>
      <c r="B808">
        <v>0</v>
      </c>
    </row>
    <row r="809" spans="1:3">
      <c r="A809" t="s">
        <v>1</v>
      </c>
      <c r="B809" s="1">
        <v>0.13600000000000001</v>
      </c>
      <c r="C809">
        <v>2E-3</v>
      </c>
    </row>
    <row r="811" spans="1:3">
      <c r="A811" t="s">
        <v>4</v>
      </c>
    </row>
    <row r="812" spans="1:3">
      <c r="A812" t="s">
        <v>1</v>
      </c>
      <c r="B812" s="2">
        <v>0.05</v>
      </c>
      <c r="C812">
        <v>0.70599999999999996</v>
      </c>
    </row>
    <row r="814" spans="1:3">
      <c r="A814" t="s">
        <v>5</v>
      </c>
    </row>
    <row r="815" spans="1:3">
      <c r="A815" t="s">
        <v>3</v>
      </c>
      <c r="B815" s="3">
        <v>84444</v>
      </c>
    </row>
    <row r="816" spans="1:3">
      <c r="A816" t="s">
        <v>1</v>
      </c>
      <c r="B816" s="2">
        <v>0.05</v>
      </c>
      <c r="C816">
        <v>1.103</v>
      </c>
    </row>
    <row r="818" spans="1:3">
      <c r="A818" t="s">
        <v>6</v>
      </c>
    </row>
    <row r="819" spans="1:3">
      <c r="A819" t="s">
        <v>3</v>
      </c>
      <c r="B819" s="3">
        <v>86803</v>
      </c>
    </row>
    <row r="820" spans="1:3">
      <c r="A820" t="s">
        <v>1</v>
      </c>
      <c r="B820" s="2">
        <v>0.05</v>
      </c>
      <c r="C820">
        <v>1.0249999999999999</v>
      </c>
    </row>
    <row r="822" spans="1:3">
      <c r="A822" t="s">
        <v>121</v>
      </c>
    </row>
    <row r="823" spans="1:3">
      <c r="A823" t="s">
        <v>8</v>
      </c>
      <c r="B823" t="s">
        <v>122</v>
      </c>
    </row>
    <row r="824" spans="1:3">
      <c r="A824" t="s">
        <v>1</v>
      </c>
      <c r="B824" s="2">
        <v>0</v>
      </c>
      <c r="C824">
        <v>0.187</v>
      </c>
    </row>
    <row r="825" spans="1:3">
      <c r="A825" t="s">
        <v>44</v>
      </c>
    </row>
    <row r="826" spans="1:3">
      <c r="A826" t="s">
        <v>11</v>
      </c>
    </row>
    <row r="827" spans="1:3">
      <c r="A827" t="s">
        <v>1</v>
      </c>
      <c r="B827" s="1">
        <v>7.0999999999999994E-2</v>
      </c>
      <c r="C827">
        <v>6.3E-2</v>
      </c>
    </row>
    <row r="829" spans="1:3">
      <c r="A829" t="s">
        <v>8</v>
      </c>
      <c r="B829" t="s">
        <v>124</v>
      </c>
    </row>
    <row r="830" spans="1:3">
      <c r="A830" t="s">
        <v>1</v>
      </c>
      <c r="B830" s="2">
        <v>0</v>
      </c>
      <c r="C830">
        <v>0.18099999999999999</v>
      </c>
    </row>
    <row r="831" spans="1:3">
      <c r="A831" t="s">
        <v>44</v>
      </c>
    </row>
    <row r="832" spans="1:3">
      <c r="A832" t="s">
        <v>11</v>
      </c>
    </row>
    <row r="833" spans="1:3">
      <c r="A833" t="s">
        <v>1</v>
      </c>
      <c r="B833" s="1">
        <v>6.9000000000000006E-2</v>
      </c>
      <c r="C833">
        <v>5.0999999999999997E-2</v>
      </c>
    </row>
    <row r="835" spans="1:3">
      <c r="A835" t="s">
        <v>121</v>
      </c>
    </row>
    <row r="836" spans="1:3">
      <c r="A836" t="s">
        <v>13</v>
      </c>
      <c r="B836" t="s">
        <v>126</v>
      </c>
    </row>
    <row r="837" spans="1:3">
      <c r="A837" t="s">
        <v>1</v>
      </c>
      <c r="B837" s="2">
        <v>0</v>
      </c>
      <c r="C837">
        <v>0.63900000000000001</v>
      </c>
    </row>
    <row r="838" spans="1:3">
      <c r="A838" t="s">
        <v>233</v>
      </c>
    </row>
    <row r="839" spans="1:3">
      <c r="A839" t="s">
        <v>16</v>
      </c>
    </row>
    <row r="840" spans="1:3">
      <c r="A840" t="s">
        <v>1</v>
      </c>
      <c r="B840" s="1">
        <v>3.5000000000000003E-2</v>
      </c>
      <c r="C840">
        <v>2.5470000000000002</v>
      </c>
    </row>
    <row r="842" spans="1:3">
      <c r="A842" t="s">
        <v>13</v>
      </c>
      <c r="B842" t="s">
        <v>127</v>
      </c>
    </row>
    <row r="843" spans="1:3">
      <c r="A843" t="s">
        <v>1</v>
      </c>
      <c r="B843" s="2">
        <v>0</v>
      </c>
      <c r="C843">
        <v>0.56200000000000006</v>
      </c>
    </row>
    <row r="844" spans="1:3">
      <c r="A844" t="s">
        <v>128</v>
      </c>
    </row>
    <row r="845" spans="1:3">
      <c r="A845" t="s">
        <v>16</v>
      </c>
    </row>
    <row r="846" spans="1:3">
      <c r="A846" t="s">
        <v>1</v>
      </c>
      <c r="B846" s="1">
        <v>3.2000000000000001E-2</v>
      </c>
      <c r="C846">
        <v>3.0880000000000001</v>
      </c>
    </row>
    <row r="848" spans="1:3">
      <c r="A848" t="s">
        <v>257</v>
      </c>
    </row>
    <row r="849" spans="1:3">
      <c r="A849" t="s">
        <v>307</v>
      </c>
    </row>
    <row r="850" spans="1:3">
      <c r="A850" t="s">
        <v>308</v>
      </c>
    </row>
    <row r="851" spans="1:3">
      <c r="A851" t="s">
        <v>0</v>
      </c>
    </row>
    <row r="852" spans="1:3">
      <c r="A852" t="s">
        <v>1</v>
      </c>
      <c r="B852" s="2">
        <v>0</v>
      </c>
      <c r="C852">
        <v>1E-3</v>
      </c>
    </row>
    <row r="854" spans="1:3">
      <c r="A854" t="s">
        <v>2</v>
      </c>
    </row>
    <row r="855" spans="1:3">
      <c r="A855" t="s">
        <v>3</v>
      </c>
      <c r="B855">
        <v>0</v>
      </c>
    </row>
    <row r="856" spans="1:3">
      <c r="A856" t="s">
        <v>1</v>
      </c>
      <c r="B856" s="1">
        <v>3.5999999999999997E-2</v>
      </c>
      <c r="C856">
        <v>0</v>
      </c>
    </row>
    <row r="858" spans="1:3">
      <c r="A858" t="s">
        <v>4</v>
      </c>
    </row>
    <row r="859" spans="1:3">
      <c r="A859" t="s">
        <v>1</v>
      </c>
      <c r="B859" s="2">
        <v>0</v>
      </c>
      <c r="C859">
        <v>5.2999999999999999E-2</v>
      </c>
    </row>
    <row r="861" spans="1:3">
      <c r="A861" t="s">
        <v>5</v>
      </c>
    </row>
    <row r="862" spans="1:3">
      <c r="A862" t="s">
        <v>3</v>
      </c>
      <c r="B862" s="3">
        <v>39458</v>
      </c>
    </row>
    <row r="863" spans="1:3">
      <c r="A863" t="s">
        <v>1</v>
      </c>
      <c r="B863" s="2">
        <v>0</v>
      </c>
      <c r="C863">
        <v>2.9000000000000001E-2</v>
      </c>
    </row>
    <row r="865" spans="1:3">
      <c r="A865" t="s">
        <v>6</v>
      </c>
    </row>
    <row r="866" spans="1:3">
      <c r="A866" t="s">
        <v>3</v>
      </c>
      <c r="B866" s="3">
        <v>57.2</v>
      </c>
    </row>
    <row r="867" spans="1:3">
      <c r="A867" t="s">
        <v>1</v>
      </c>
      <c r="B867" s="2">
        <v>0</v>
      </c>
      <c r="C867">
        <v>7.4999999999999997E-2</v>
      </c>
    </row>
    <row r="869" spans="1:3">
      <c r="A869" t="s">
        <v>129</v>
      </c>
    </row>
    <row r="870" spans="1:3">
      <c r="A870" t="s">
        <v>8</v>
      </c>
      <c r="B870" t="s">
        <v>130</v>
      </c>
    </row>
    <row r="871" spans="1:3">
      <c r="A871" t="s">
        <v>1</v>
      </c>
      <c r="B871" s="2">
        <v>0</v>
      </c>
      <c r="C871">
        <v>0.13300000000000001</v>
      </c>
    </row>
    <row r="872" spans="1:3">
      <c r="A872" t="s">
        <v>234</v>
      </c>
    </row>
    <row r="873" spans="1:3">
      <c r="A873" t="s">
        <v>11</v>
      </c>
    </row>
    <row r="874" spans="1:3">
      <c r="A874" t="s">
        <v>1</v>
      </c>
      <c r="B874" s="2">
        <v>0</v>
      </c>
      <c r="C874">
        <v>1.6E-2</v>
      </c>
    </row>
    <row r="876" spans="1:3">
      <c r="A876" t="s">
        <v>8</v>
      </c>
      <c r="B876" t="s">
        <v>131</v>
      </c>
    </row>
    <row r="877" spans="1:3">
      <c r="A877" t="s">
        <v>1</v>
      </c>
      <c r="B877" s="2">
        <v>0</v>
      </c>
      <c r="C877">
        <v>0.13</v>
      </c>
    </row>
    <row r="878" spans="1:3">
      <c r="A878" t="s">
        <v>29</v>
      </c>
    </row>
    <row r="879" spans="1:3">
      <c r="A879" t="s">
        <v>11</v>
      </c>
    </row>
    <row r="880" spans="1:3">
      <c r="A880" t="s">
        <v>1</v>
      </c>
      <c r="B880" s="2">
        <v>0</v>
      </c>
      <c r="C880">
        <v>8.9999999999999993E-3</v>
      </c>
    </row>
    <row r="882" spans="1:3">
      <c r="A882" t="s">
        <v>129</v>
      </c>
    </row>
    <row r="883" spans="1:3">
      <c r="A883" t="s">
        <v>13</v>
      </c>
      <c r="B883" t="s">
        <v>132</v>
      </c>
    </row>
    <row r="884" spans="1:3">
      <c r="A884" t="s">
        <v>1</v>
      </c>
      <c r="B884" s="2">
        <v>0</v>
      </c>
      <c r="C884">
        <v>0.433</v>
      </c>
    </row>
    <row r="885" spans="1:3">
      <c r="A885" t="s">
        <v>133</v>
      </c>
    </row>
    <row r="886" spans="1:3">
      <c r="A886" t="s">
        <v>16</v>
      </c>
    </row>
    <row r="887" spans="1:3">
      <c r="A887" t="s">
        <v>1</v>
      </c>
      <c r="B887" s="2">
        <v>0</v>
      </c>
      <c r="C887">
        <v>0.115</v>
      </c>
    </row>
    <row r="889" spans="1:3">
      <c r="A889" t="s">
        <v>13</v>
      </c>
      <c r="B889" t="s">
        <v>134</v>
      </c>
    </row>
    <row r="890" spans="1:3">
      <c r="A890" t="s">
        <v>1</v>
      </c>
      <c r="B890" s="2">
        <v>0</v>
      </c>
      <c r="C890">
        <v>0.39400000000000002</v>
      </c>
    </row>
    <row r="891" spans="1:3">
      <c r="A891" t="s">
        <v>135</v>
      </c>
    </row>
    <row r="892" spans="1:3">
      <c r="A892" t="s">
        <v>16</v>
      </c>
    </row>
    <row r="893" spans="1:3">
      <c r="A893" t="s">
        <v>1</v>
      </c>
      <c r="B893" s="1">
        <v>3.5999999999999997E-2</v>
      </c>
      <c r="C893">
        <v>0.108</v>
      </c>
    </row>
    <row r="895" spans="1:3">
      <c r="A895" t="s">
        <v>258</v>
      </c>
    </row>
    <row r="896" spans="1:3">
      <c r="A896" t="s">
        <v>309</v>
      </c>
    </row>
    <row r="897" spans="1:3">
      <c r="A897" t="s">
        <v>310</v>
      </c>
    </row>
    <row r="898" spans="1:3">
      <c r="A898" t="s">
        <v>0</v>
      </c>
    </row>
    <row r="899" spans="1:3">
      <c r="A899" t="s">
        <v>1</v>
      </c>
      <c r="B899" s="2">
        <v>0.12</v>
      </c>
      <c r="C899">
        <v>1E-3</v>
      </c>
    </row>
    <row r="901" spans="1:3">
      <c r="A901" t="s">
        <v>2</v>
      </c>
    </row>
    <row r="902" spans="1:3">
      <c r="A902" t="s">
        <v>3</v>
      </c>
      <c r="B902">
        <v>0</v>
      </c>
    </row>
    <row r="903" spans="1:3">
      <c r="A903" t="s">
        <v>1</v>
      </c>
      <c r="B903" s="2">
        <v>0.25</v>
      </c>
      <c r="C903">
        <v>1E-3</v>
      </c>
    </row>
    <row r="905" spans="1:3">
      <c r="A905" t="s">
        <v>4</v>
      </c>
    </row>
    <row r="906" spans="1:3">
      <c r="A906" t="s">
        <v>1</v>
      </c>
      <c r="B906" s="2">
        <v>0.23</v>
      </c>
      <c r="C906">
        <v>3.9E-2</v>
      </c>
    </row>
    <row r="908" spans="1:3">
      <c r="A908" t="s">
        <v>5</v>
      </c>
    </row>
    <row r="909" spans="1:3">
      <c r="A909" t="s">
        <v>3</v>
      </c>
      <c r="B909" s="3">
        <v>14466</v>
      </c>
    </row>
    <row r="910" spans="1:3">
      <c r="A910" t="s">
        <v>1</v>
      </c>
      <c r="B910" s="2">
        <v>0.13</v>
      </c>
      <c r="C910">
        <v>1.0999999999999999E-2</v>
      </c>
    </row>
    <row r="912" spans="1:3">
      <c r="A912" t="s">
        <v>6</v>
      </c>
    </row>
    <row r="913" spans="1:3">
      <c r="A913" t="s">
        <v>3</v>
      </c>
      <c r="B913" s="3">
        <v>18705</v>
      </c>
    </row>
    <row r="914" spans="1:3">
      <c r="A914" t="s">
        <v>1</v>
      </c>
      <c r="B914" s="2">
        <v>0.17</v>
      </c>
      <c r="C914">
        <v>2.1999999999999999E-2</v>
      </c>
    </row>
    <row r="916" spans="1:3">
      <c r="A916" t="s">
        <v>136</v>
      </c>
    </row>
    <row r="917" spans="1:3">
      <c r="A917" t="s">
        <v>8</v>
      </c>
      <c r="B917" t="s">
        <v>137</v>
      </c>
    </row>
    <row r="918" spans="1:3">
      <c r="A918" t="s">
        <v>1</v>
      </c>
      <c r="B918" s="2">
        <v>0.1</v>
      </c>
      <c r="C918">
        <v>0.13600000000000001</v>
      </c>
    </row>
    <row r="919" spans="1:3">
      <c r="A919" t="s">
        <v>56</v>
      </c>
    </row>
    <row r="920" spans="1:3">
      <c r="A920" t="s">
        <v>11</v>
      </c>
    </row>
    <row r="921" spans="1:3">
      <c r="A921" t="s">
        <v>1</v>
      </c>
      <c r="B921" s="2">
        <v>0.2</v>
      </c>
      <c r="C921">
        <v>4.0000000000000001E-3</v>
      </c>
    </row>
    <row r="923" spans="1:3">
      <c r="A923" t="s">
        <v>8</v>
      </c>
      <c r="B923" t="s">
        <v>137</v>
      </c>
    </row>
    <row r="924" spans="1:3">
      <c r="A924" t="s">
        <v>1</v>
      </c>
      <c r="B924" s="2">
        <v>0.1</v>
      </c>
      <c r="C924">
        <v>0.123</v>
      </c>
    </row>
    <row r="925" spans="1:3">
      <c r="A925" t="s">
        <v>56</v>
      </c>
    </row>
    <row r="926" spans="1:3">
      <c r="A926" t="s">
        <v>11</v>
      </c>
    </row>
    <row r="927" spans="1:3">
      <c r="A927" t="s">
        <v>1</v>
      </c>
      <c r="B927" s="2">
        <v>0.2</v>
      </c>
      <c r="C927">
        <v>5.0000000000000001E-3</v>
      </c>
    </row>
    <row r="929" spans="1:3">
      <c r="A929" t="s">
        <v>136</v>
      </c>
    </row>
    <row r="930" spans="1:3">
      <c r="A930" t="s">
        <v>13</v>
      </c>
      <c r="B930" t="s">
        <v>138</v>
      </c>
    </row>
    <row r="931" spans="1:3">
      <c r="A931" t="s">
        <v>1</v>
      </c>
      <c r="B931" s="2">
        <v>0.08</v>
      </c>
      <c r="C931">
        <v>0.20599999999999999</v>
      </c>
    </row>
    <row r="932" spans="1:3">
      <c r="A932" t="s">
        <v>41</v>
      </c>
    </row>
    <row r="933" spans="1:3">
      <c r="A933" t="s">
        <v>16</v>
      </c>
    </row>
    <row r="934" spans="1:3">
      <c r="A934" t="s">
        <v>1</v>
      </c>
      <c r="B934" s="2">
        <v>0.13</v>
      </c>
      <c r="C934">
        <v>2.1000000000000001E-2</v>
      </c>
    </row>
    <row r="936" spans="1:3">
      <c r="A936" t="s">
        <v>13</v>
      </c>
      <c r="B936" t="s">
        <v>77</v>
      </c>
    </row>
    <row r="937" spans="1:3">
      <c r="A937" t="s">
        <v>1</v>
      </c>
      <c r="B937" s="2">
        <v>0.1</v>
      </c>
      <c r="C937">
        <v>0.19600000000000001</v>
      </c>
    </row>
    <row r="938" spans="1:3">
      <c r="A938" t="s">
        <v>139</v>
      </c>
    </row>
    <row r="939" spans="1:3">
      <c r="A939" t="s">
        <v>16</v>
      </c>
    </row>
    <row r="940" spans="1:3">
      <c r="A940" t="s">
        <v>1</v>
      </c>
      <c r="B940" s="2">
        <v>0.16</v>
      </c>
      <c r="C940">
        <v>3.5999999999999997E-2</v>
      </c>
    </row>
    <row r="942" spans="1:3">
      <c r="A942" t="s">
        <v>259</v>
      </c>
    </row>
    <row r="943" spans="1:3">
      <c r="A943" t="s">
        <v>311</v>
      </c>
    </row>
    <row r="944" spans="1:3">
      <c r="A944" t="s">
        <v>312</v>
      </c>
    </row>
    <row r="945" spans="1:3">
      <c r="A945" t="s">
        <v>0</v>
      </c>
    </row>
    <row r="946" spans="1:3">
      <c r="A946" t="s">
        <v>1</v>
      </c>
      <c r="B946" s="1">
        <v>0.216</v>
      </c>
      <c r="C946">
        <v>0</v>
      </c>
    </row>
    <row r="948" spans="1:3">
      <c r="A948" t="s">
        <v>2</v>
      </c>
    </row>
    <row r="949" spans="1:3">
      <c r="A949" t="s">
        <v>3</v>
      </c>
      <c r="B949">
        <v>0</v>
      </c>
    </row>
    <row r="950" spans="1:3">
      <c r="A950" t="s">
        <v>1</v>
      </c>
      <c r="B950" s="1">
        <v>0.159</v>
      </c>
      <c r="C950">
        <v>0</v>
      </c>
    </row>
    <row r="952" spans="1:3">
      <c r="A952" t="s">
        <v>4</v>
      </c>
    </row>
    <row r="953" spans="1:3">
      <c r="A953" t="s">
        <v>1</v>
      </c>
      <c r="B953" s="2">
        <v>0.17</v>
      </c>
      <c r="C953">
        <v>0.124</v>
      </c>
    </row>
    <row r="955" spans="1:3">
      <c r="A955" t="s">
        <v>5</v>
      </c>
    </row>
    <row r="956" spans="1:3">
      <c r="A956" t="s">
        <v>3</v>
      </c>
      <c r="B956" s="3">
        <v>73.010000000000005</v>
      </c>
    </row>
    <row r="957" spans="1:3">
      <c r="A957" t="s">
        <v>1</v>
      </c>
      <c r="B957" s="2">
        <v>0.17</v>
      </c>
      <c r="C957">
        <v>0.185</v>
      </c>
    </row>
    <row r="959" spans="1:3">
      <c r="A959" t="s">
        <v>6</v>
      </c>
    </row>
    <row r="960" spans="1:3">
      <c r="A960" t="s">
        <v>3</v>
      </c>
      <c r="B960" s="3">
        <v>73466</v>
      </c>
    </row>
    <row r="961" spans="1:3">
      <c r="A961" t="s">
        <v>1</v>
      </c>
      <c r="B961" s="2">
        <v>0.17</v>
      </c>
      <c r="C961">
        <v>0.16800000000000001</v>
      </c>
    </row>
    <row r="963" spans="1:3">
      <c r="A963" t="s">
        <v>140</v>
      </c>
    </row>
    <row r="964" spans="1:3">
      <c r="A964" t="s">
        <v>8</v>
      </c>
      <c r="B964" t="s">
        <v>141</v>
      </c>
    </row>
    <row r="965" spans="1:3">
      <c r="A965" t="s">
        <v>1</v>
      </c>
      <c r="B965" s="2">
        <v>0</v>
      </c>
      <c r="C965">
        <v>0.182</v>
      </c>
    </row>
    <row r="966" spans="1:3">
      <c r="A966" t="s">
        <v>10</v>
      </c>
    </row>
    <row r="967" spans="1:3">
      <c r="A967" t="s">
        <v>11</v>
      </c>
    </row>
    <row r="968" spans="1:3">
      <c r="A968" t="s">
        <v>1</v>
      </c>
      <c r="B968" s="1">
        <v>2.3E-2</v>
      </c>
      <c r="C968">
        <v>0.01</v>
      </c>
    </row>
    <row r="970" spans="1:3">
      <c r="A970" t="s">
        <v>8</v>
      </c>
      <c r="B970" t="s">
        <v>141</v>
      </c>
    </row>
    <row r="971" spans="1:3">
      <c r="A971" t="s">
        <v>1</v>
      </c>
      <c r="B971" s="2">
        <v>0</v>
      </c>
      <c r="C971">
        <v>0.17899999999999999</v>
      </c>
    </row>
    <row r="972" spans="1:3">
      <c r="A972" t="s">
        <v>44</v>
      </c>
    </row>
    <row r="973" spans="1:3">
      <c r="A973" t="s">
        <v>11</v>
      </c>
    </row>
    <row r="974" spans="1:3">
      <c r="A974" t="s">
        <v>1</v>
      </c>
      <c r="B974" s="1">
        <v>1.0999999999999999E-2</v>
      </c>
      <c r="C974">
        <v>8.0000000000000002E-3</v>
      </c>
    </row>
    <row r="976" spans="1:3">
      <c r="A976" t="s">
        <v>140</v>
      </c>
    </row>
    <row r="977" spans="1:3">
      <c r="A977" t="s">
        <v>13</v>
      </c>
      <c r="B977" t="s">
        <v>142</v>
      </c>
    </row>
    <row r="978" spans="1:3">
      <c r="A978" t="s">
        <v>1</v>
      </c>
      <c r="B978" s="2">
        <v>0</v>
      </c>
      <c r="C978">
        <v>0.622</v>
      </c>
    </row>
    <row r="979" spans="1:3">
      <c r="A979" t="s">
        <v>143</v>
      </c>
    </row>
    <row r="980" spans="1:3">
      <c r="A980" t="s">
        <v>16</v>
      </c>
    </row>
    <row r="981" spans="1:3">
      <c r="A981" t="s">
        <v>1</v>
      </c>
      <c r="B981" s="2">
        <v>0</v>
      </c>
      <c r="C981">
        <v>0.16300000000000001</v>
      </c>
    </row>
    <row r="983" spans="1:3">
      <c r="A983" t="s">
        <v>13</v>
      </c>
      <c r="B983" t="s">
        <v>144</v>
      </c>
    </row>
    <row r="984" spans="1:3">
      <c r="A984" t="s">
        <v>1</v>
      </c>
      <c r="B984" s="2">
        <v>0</v>
      </c>
      <c r="C984">
        <v>0.61799999999999999</v>
      </c>
    </row>
    <row r="985" spans="1:3">
      <c r="A985" t="s">
        <v>145</v>
      </c>
    </row>
    <row r="986" spans="1:3">
      <c r="A986" t="s">
        <v>16</v>
      </c>
    </row>
    <row r="987" spans="1:3">
      <c r="A987" t="s">
        <v>1</v>
      </c>
      <c r="B987" s="1">
        <v>2.3E-2</v>
      </c>
      <c r="C987">
        <v>0.187</v>
      </c>
    </row>
    <row r="989" spans="1:3">
      <c r="A989" t="s">
        <v>260</v>
      </c>
    </row>
    <row r="990" spans="1:3">
      <c r="A990" t="s">
        <v>313</v>
      </c>
    </row>
    <row r="991" spans="1:3">
      <c r="A991" t="s">
        <v>314</v>
      </c>
    </row>
    <row r="992" spans="1:3">
      <c r="A992" t="s">
        <v>0</v>
      </c>
    </row>
    <row r="993" spans="1:3">
      <c r="A993" t="s">
        <v>1</v>
      </c>
      <c r="B993" s="1">
        <v>0.13300000000000001</v>
      </c>
      <c r="C993">
        <v>1E-3</v>
      </c>
    </row>
    <row r="995" spans="1:3">
      <c r="A995" t="s">
        <v>2</v>
      </c>
    </row>
    <row r="996" spans="1:3">
      <c r="A996" t="s">
        <v>3</v>
      </c>
      <c r="B996">
        <v>0</v>
      </c>
    </row>
    <row r="997" spans="1:3">
      <c r="A997" t="s">
        <v>1</v>
      </c>
      <c r="B997" s="1">
        <v>0.13300000000000001</v>
      </c>
      <c r="C997">
        <v>0</v>
      </c>
    </row>
    <row r="999" spans="1:3">
      <c r="A999" t="s">
        <v>4</v>
      </c>
    </row>
    <row r="1000" spans="1:3">
      <c r="A1000" t="s">
        <v>1</v>
      </c>
      <c r="B1000" s="1">
        <v>0.16700000000000001</v>
      </c>
      <c r="C1000">
        <v>0.113</v>
      </c>
    </row>
    <row r="1002" spans="1:3">
      <c r="A1002" t="s">
        <v>5</v>
      </c>
    </row>
    <row r="1003" spans="1:3">
      <c r="A1003" t="s">
        <v>3</v>
      </c>
      <c r="B1003" s="3">
        <v>175983</v>
      </c>
    </row>
    <row r="1004" spans="1:3">
      <c r="A1004" t="s">
        <v>1</v>
      </c>
      <c r="B1004" s="1">
        <v>0.16700000000000001</v>
      </c>
      <c r="C1004">
        <v>0.22800000000000001</v>
      </c>
    </row>
    <row r="1006" spans="1:3">
      <c r="A1006" t="s">
        <v>6</v>
      </c>
    </row>
    <row r="1007" spans="1:3">
      <c r="A1007" t="s">
        <v>3</v>
      </c>
      <c r="B1007" s="3">
        <v>199736</v>
      </c>
    </row>
    <row r="1008" spans="1:3">
      <c r="A1008" t="s">
        <v>1</v>
      </c>
      <c r="B1008" s="1">
        <v>0.16700000000000001</v>
      </c>
      <c r="C1008">
        <v>0.25600000000000001</v>
      </c>
    </row>
    <row r="1010" spans="1:3">
      <c r="A1010" t="s">
        <v>146</v>
      </c>
    </row>
    <row r="1011" spans="1:3">
      <c r="A1011" t="s">
        <v>8</v>
      </c>
      <c r="B1011" t="s">
        <v>147</v>
      </c>
    </row>
    <row r="1012" spans="1:3">
      <c r="A1012" t="s">
        <v>1</v>
      </c>
      <c r="B1012" s="1">
        <v>6.7000000000000004E-2</v>
      </c>
      <c r="C1012">
        <v>0.23100000000000001</v>
      </c>
    </row>
    <row r="1013" spans="1:3">
      <c r="A1013" t="s">
        <v>22</v>
      </c>
    </row>
    <row r="1014" spans="1:3">
      <c r="A1014" t="s">
        <v>11</v>
      </c>
    </row>
    <row r="1015" spans="1:3">
      <c r="A1015" t="s">
        <v>1</v>
      </c>
      <c r="B1015" s="1">
        <v>6.7000000000000004E-2</v>
      </c>
      <c r="C1015">
        <v>2.1999999999999999E-2</v>
      </c>
    </row>
    <row r="1017" spans="1:3">
      <c r="A1017" t="s">
        <v>8</v>
      </c>
      <c r="B1017" t="s">
        <v>147</v>
      </c>
    </row>
    <row r="1018" spans="1:3">
      <c r="A1018" t="s">
        <v>1</v>
      </c>
      <c r="B1018" s="1">
        <v>6.7000000000000004E-2</v>
      </c>
      <c r="C1018">
        <v>0.255</v>
      </c>
    </row>
    <row r="1019" spans="1:3">
      <c r="A1019" t="s">
        <v>10</v>
      </c>
    </row>
    <row r="1020" spans="1:3">
      <c r="A1020" t="s">
        <v>11</v>
      </c>
    </row>
    <row r="1021" spans="1:3">
      <c r="A1021" t="s">
        <v>1</v>
      </c>
      <c r="B1021" s="1">
        <v>6.7000000000000004E-2</v>
      </c>
      <c r="C1021">
        <v>2.9000000000000001E-2</v>
      </c>
    </row>
    <row r="1023" spans="1:3">
      <c r="A1023" t="s">
        <v>146</v>
      </c>
    </row>
    <row r="1024" spans="1:3">
      <c r="A1024" t="s">
        <v>13</v>
      </c>
      <c r="B1024" t="s">
        <v>148</v>
      </c>
    </row>
    <row r="1025" spans="1:3">
      <c r="A1025" t="s">
        <v>1</v>
      </c>
      <c r="B1025" s="1">
        <v>3.3000000000000002E-2</v>
      </c>
      <c r="C1025">
        <v>1.3089999999999999</v>
      </c>
    </row>
    <row r="1026" spans="1:3">
      <c r="A1026" t="s">
        <v>235</v>
      </c>
    </row>
    <row r="1027" spans="1:3">
      <c r="A1027" t="s">
        <v>16</v>
      </c>
    </row>
    <row r="1028" spans="1:3">
      <c r="A1028" t="s">
        <v>1</v>
      </c>
      <c r="B1028" s="2">
        <v>0.1</v>
      </c>
      <c r="C1028">
        <v>0.13500000000000001</v>
      </c>
    </row>
    <row r="1030" spans="1:3">
      <c r="A1030" t="s">
        <v>13</v>
      </c>
      <c r="B1030" t="s">
        <v>149</v>
      </c>
    </row>
    <row r="1031" spans="1:3">
      <c r="A1031" t="s">
        <v>1</v>
      </c>
      <c r="B1031" s="1">
        <v>3.3000000000000002E-2</v>
      </c>
      <c r="C1031">
        <v>1.175</v>
      </c>
    </row>
    <row r="1032" spans="1:3">
      <c r="A1032" t="s">
        <v>150</v>
      </c>
    </row>
    <row r="1033" spans="1:3">
      <c r="A1033" t="s">
        <v>16</v>
      </c>
    </row>
    <row r="1034" spans="1:3">
      <c r="A1034" t="s">
        <v>1</v>
      </c>
      <c r="B1034" s="2">
        <v>0.1</v>
      </c>
      <c r="C1034">
        <v>0.153</v>
      </c>
    </row>
    <row r="1036" spans="1:3">
      <c r="A1036" t="s">
        <v>261</v>
      </c>
    </row>
    <row r="1037" spans="1:3">
      <c r="A1037" t="s">
        <v>315</v>
      </c>
    </row>
    <row r="1038" spans="1:3">
      <c r="A1038" t="s">
        <v>316</v>
      </c>
    </row>
    <row r="1039" spans="1:3">
      <c r="A1039" t="s">
        <v>0</v>
      </c>
    </row>
    <row r="1040" spans="1:3">
      <c r="A1040" t="s">
        <v>1</v>
      </c>
      <c r="B1040" s="1">
        <v>8.6999999999999994E-2</v>
      </c>
      <c r="C1040">
        <v>1E-3</v>
      </c>
    </row>
    <row r="1042" spans="1:3">
      <c r="A1042" t="s">
        <v>2</v>
      </c>
    </row>
    <row r="1043" spans="1:3">
      <c r="A1043" t="s">
        <v>3</v>
      </c>
      <c r="B1043">
        <v>0</v>
      </c>
    </row>
    <row r="1044" spans="1:3">
      <c r="A1044" t="s">
        <v>1</v>
      </c>
      <c r="B1044" s="1">
        <v>0.247</v>
      </c>
      <c r="C1044">
        <v>0</v>
      </c>
    </row>
    <row r="1046" spans="1:3">
      <c r="A1046" t="s">
        <v>4</v>
      </c>
    </row>
    <row r="1047" spans="1:3">
      <c r="A1047" t="s">
        <v>1</v>
      </c>
      <c r="B1047" s="1">
        <v>9.2999999999999999E-2</v>
      </c>
      <c r="C1047">
        <v>2.7E-2</v>
      </c>
    </row>
    <row r="1049" spans="1:3">
      <c r="A1049" t="s">
        <v>5</v>
      </c>
    </row>
    <row r="1050" spans="1:3">
      <c r="A1050" t="s">
        <v>3</v>
      </c>
      <c r="B1050" s="3">
        <v>16768</v>
      </c>
    </row>
    <row r="1051" spans="1:3">
      <c r="A1051" t="s">
        <v>1</v>
      </c>
      <c r="B1051" s="2">
        <v>0.12</v>
      </c>
      <c r="C1051">
        <v>1.2999999999999999E-2</v>
      </c>
    </row>
    <row r="1053" spans="1:3">
      <c r="A1053" t="s">
        <v>6</v>
      </c>
    </row>
    <row r="1054" spans="1:3">
      <c r="A1054" t="s">
        <v>3</v>
      </c>
      <c r="B1054" s="3">
        <v>24069</v>
      </c>
    </row>
    <row r="1055" spans="1:3">
      <c r="A1055" t="s">
        <v>1</v>
      </c>
      <c r="B1055" s="1">
        <v>0.13300000000000001</v>
      </c>
      <c r="C1055">
        <v>4.1000000000000002E-2</v>
      </c>
    </row>
    <row r="1057" spans="1:3">
      <c r="A1057" t="s">
        <v>151</v>
      </c>
    </row>
    <row r="1058" spans="1:3">
      <c r="A1058" t="s">
        <v>8</v>
      </c>
      <c r="B1058" t="s">
        <v>152</v>
      </c>
    </row>
    <row r="1059" spans="1:3">
      <c r="A1059" t="s">
        <v>1</v>
      </c>
      <c r="B1059" s="2">
        <v>0</v>
      </c>
      <c r="C1059">
        <v>0.71199999999999997</v>
      </c>
    </row>
    <row r="1060" spans="1:3">
      <c r="A1060" t="s">
        <v>56</v>
      </c>
    </row>
    <row r="1061" spans="1:3">
      <c r="A1061" t="s">
        <v>11</v>
      </c>
    </row>
    <row r="1062" spans="1:3">
      <c r="A1062" t="s">
        <v>1</v>
      </c>
      <c r="B1062" s="1">
        <v>7.0000000000000001E-3</v>
      </c>
      <c r="C1062">
        <v>4.0000000000000001E-3</v>
      </c>
    </row>
    <row r="1064" spans="1:3">
      <c r="A1064" t="s">
        <v>8</v>
      </c>
      <c r="B1064" t="s">
        <v>153</v>
      </c>
    </row>
    <row r="1065" spans="1:3">
      <c r="A1065" t="s">
        <v>1</v>
      </c>
      <c r="B1065" s="2">
        <v>0</v>
      </c>
      <c r="C1065">
        <v>8.6999999999999994E-2</v>
      </c>
    </row>
    <row r="1066" spans="1:3">
      <c r="A1066" t="s">
        <v>22</v>
      </c>
    </row>
    <row r="1067" spans="1:3">
      <c r="A1067" t="s">
        <v>11</v>
      </c>
    </row>
    <row r="1068" spans="1:3">
      <c r="A1068" t="s">
        <v>1</v>
      </c>
      <c r="B1068" s="2">
        <v>0</v>
      </c>
      <c r="C1068">
        <v>7.0000000000000001E-3</v>
      </c>
    </row>
    <row r="1070" spans="1:3">
      <c r="A1070" t="s">
        <v>151</v>
      </c>
    </row>
    <row r="1071" spans="1:3">
      <c r="A1071" t="s">
        <v>13</v>
      </c>
      <c r="B1071" t="s">
        <v>154</v>
      </c>
    </row>
    <row r="1072" spans="1:3">
      <c r="A1072" t="s">
        <v>1</v>
      </c>
      <c r="B1072" s="2">
        <v>0</v>
      </c>
      <c r="C1072">
        <v>0.218</v>
      </c>
    </row>
    <row r="1073" spans="1:3">
      <c r="A1073" t="s">
        <v>155</v>
      </c>
    </row>
    <row r="1074" spans="1:3">
      <c r="A1074" t="s">
        <v>16</v>
      </c>
    </row>
    <row r="1075" spans="1:3">
      <c r="A1075" t="s">
        <v>1</v>
      </c>
      <c r="B1075" s="2">
        <v>0</v>
      </c>
      <c r="C1075">
        <v>9.4E-2</v>
      </c>
    </row>
    <row r="1077" spans="1:3">
      <c r="A1077" t="s">
        <v>13</v>
      </c>
      <c r="B1077" t="s">
        <v>156</v>
      </c>
    </row>
    <row r="1078" spans="1:3">
      <c r="A1078" t="s">
        <v>1</v>
      </c>
      <c r="B1078" s="2">
        <v>0</v>
      </c>
      <c r="C1078">
        <v>0.20599999999999999</v>
      </c>
    </row>
    <row r="1079" spans="1:3">
      <c r="A1079" t="s">
        <v>157</v>
      </c>
    </row>
    <row r="1080" spans="1:3">
      <c r="A1080" t="s">
        <v>16</v>
      </c>
    </row>
    <row r="1081" spans="1:3">
      <c r="A1081" t="s">
        <v>1</v>
      </c>
      <c r="B1081" s="2">
        <v>0</v>
      </c>
      <c r="C1081">
        <v>0.10199999999999999</v>
      </c>
    </row>
    <row r="1083" spans="1:3">
      <c r="A1083" t="s">
        <v>262</v>
      </c>
    </row>
    <row r="1084" spans="1:3">
      <c r="A1084" t="s">
        <v>317</v>
      </c>
    </row>
    <row r="1085" spans="1:3">
      <c r="A1085" t="s">
        <v>318</v>
      </c>
    </row>
    <row r="1086" spans="1:3">
      <c r="A1086" t="s">
        <v>0</v>
      </c>
    </row>
    <row r="1087" spans="1:3">
      <c r="A1087" t="s">
        <v>1</v>
      </c>
      <c r="B1087" s="1">
        <v>0.33300000000000002</v>
      </c>
      <c r="C1087">
        <v>0</v>
      </c>
    </row>
    <row r="1089" spans="1:3">
      <c r="A1089" t="s">
        <v>2</v>
      </c>
    </row>
    <row r="1090" spans="1:3">
      <c r="A1090" t="s">
        <v>3</v>
      </c>
      <c r="B1090">
        <v>0</v>
      </c>
    </row>
    <row r="1091" spans="1:3">
      <c r="A1091" t="s">
        <v>1</v>
      </c>
      <c r="B1091" s="1">
        <v>0.46700000000000003</v>
      </c>
      <c r="C1091">
        <v>1E-3</v>
      </c>
    </row>
    <row r="1093" spans="1:3">
      <c r="A1093" t="s">
        <v>4</v>
      </c>
    </row>
    <row r="1094" spans="1:3">
      <c r="A1094" t="s">
        <v>1</v>
      </c>
      <c r="B1094" s="1">
        <v>0.36699999999999999</v>
      </c>
      <c r="C1094">
        <v>7.0000000000000007E-2</v>
      </c>
    </row>
    <row r="1096" spans="1:3">
      <c r="A1096" t="s">
        <v>5</v>
      </c>
    </row>
    <row r="1097" spans="1:3">
      <c r="A1097" t="s">
        <v>3</v>
      </c>
      <c r="B1097" s="3">
        <v>141436</v>
      </c>
    </row>
    <row r="1098" spans="1:3">
      <c r="A1098" t="s">
        <v>1</v>
      </c>
      <c r="B1098" s="1">
        <v>0.36699999999999999</v>
      </c>
      <c r="C1098">
        <v>0.10100000000000001</v>
      </c>
    </row>
    <row r="1100" spans="1:3">
      <c r="A1100" t="s">
        <v>6</v>
      </c>
    </row>
    <row r="1101" spans="1:3">
      <c r="A1101" t="s">
        <v>3</v>
      </c>
      <c r="B1101" s="3">
        <v>141729</v>
      </c>
    </row>
    <row r="1102" spans="1:3">
      <c r="A1102" t="s">
        <v>1</v>
      </c>
      <c r="B1102" s="1">
        <v>0.36699999999999999</v>
      </c>
      <c r="C1102">
        <v>0.12</v>
      </c>
    </row>
    <row r="1104" spans="1:3">
      <c r="A1104" t="s">
        <v>158</v>
      </c>
    </row>
    <row r="1105" spans="1:3">
      <c r="A1105" t="s">
        <v>8</v>
      </c>
      <c r="B1105" t="s">
        <v>159</v>
      </c>
    </row>
    <row r="1106" spans="1:3">
      <c r="A1106" t="s">
        <v>1</v>
      </c>
      <c r="B1106" s="1">
        <v>0.26700000000000002</v>
      </c>
      <c r="C1106">
        <v>0.24099999999999999</v>
      </c>
    </row>
    <row r="1107" spans="1:3">
      <c r="A1107" t="s">
        <v>56</v>
      </c>
    </row>
    <row r="1108" spans="1:3">
      <c r="A1108" t="s">
        <v>11</v>
      </c>
    </row>
    <row r="1109" spans="1:3">
      <c r="A1109" t="s">
        <v>1</v>
      </c>
      <c r="B1109" s="1">
        <v>0.16700000000000001</v>
      </c>
      <c r="C1109">
        <v>5.0000000000000001E-3</v>
      </c>
    </row>
    <row r="1111" spans="1:3">
      <c r="A1111" t="s">
        <v>8</v>
      </c>
      <c r="B1111" t="s">
        <v>160</v>
      </c>
    </row>
    <row r="1112" spans="1:3">
      <c r="A1112" t="s">
        <v>1</v>
      </c>
      <c r="B1112" s="2">
        <v>0.3</v>
      </c>
      <c r="C1112">
        <v>0.247</v>
      </c>
    </row>
    <row r="1113" spans="1:3">
      <c r="A1113" t="s">
        <v>44</v>
      </c>
    </row>
    <row r="1114" spans="1:3">
      <c r="A1114" t="s">
        <v>11</v>
      </c>
    </row>
    <row r="1115" spans="1:3">
      <c r="A1115" t="s">
        <v>1</v>
      </c>
      <c r="B1115" s="1">
        <v>0.33300000000000002</v>
      </c>
      <c r="C1115">
        <v>6.0000000000000001E-3</v>
      </c>
    </row>
    <row r="1117" spans="1:3">
      <c r="A1117" t="s">
        <v>158</v>
      </c>
    </row>
    <row r="1118" spans="1:3">
      <c r="A1118" t="s">
        <v>13</v>
      </c>
      <c r="B1118" t="s">
        <v>161</v>
      </c>
    </row>
    <row r="1119" spans="1:3">
      <c r="A1119" t="s">
        <v>1</v>
      </c>
      <c r="B1119" s="2">
        <v>0.4</v>
      </c>
      <c r="C1119">
        <v>1.1619999999999999</v>
      </c>
    </row>
    <row r="1120" spans="1:3">
      <c r="A1120" t="s">
        <v>83</v>
      </c>
    </row>
    <row r="1121" spans="1:3">
      <c r="A1121" t="s">
        <v>16</v>
      </c>
    </row>
    <row r="1122" spans="1:3">
      <c r="A1122" t="s">
        <v>1</v>
      </c>
      <c r="B1122" s="2">
        <v>0.2</v>
      </c>
      <c r="C1122">
        <v>2.7E-2</v>
      </c>
    </row>
    <row r="1124" spans="1:3">
      <c r="A1124" t="s">
        <v>13</v>
      </c>
      <c r="B1124" t="s">
        <v>162</v>
      </c>
    </row>
    <row r="1125" spans="1:3">
      <c r="A1125" t="s">
        <v>1</v>
      </c>
      <c r="B1125" s="1">
        <v>0.36699999999999999</v>
      </c>
      <c r="C1125">
        <v>1.07</v>
      </c>
    </row>
    <row r="1126" spans="1:3">
      <c r="A1126" t="s">
        <v>22</v>
      </c>
    </row>
    <row r="1127" spans="1:3">
      <c r="A1127" t="s">
        <v>16</v>
      </c>
    </row>
    <row r="1128" spans="1:3">
      <c r="A1128" t="s">
        <v>1</v>
      </c>
      <c r="B1128" s="1">
        <v>0.23300000000000001</v>
      </c>
      <c r="C1128">
        <v>1.2999999999999999E-2</v>
      </c>
    </row>
    <row r="1130" spans="1:3">
      <c r="A1130" t="s">
        <v>263</v>
      </c>
    </row>
    <row r="1131" spans="1:3">
      <c r="A1131" t="s">
        <v>319</v>
      </c>
    </row>
    <row r="1132" spans="1:3">
      <c r="A1132" t="s">
        <v>320</v>
      </c>
    </row>
    <row r="1133" spans="1:3">
      <c r="A1133" t="s">
        <v>0</v>
      </c>
    </row>
    <row r="1134" spans="1:3">
      <c r="A1134" t="s">
        <v>1</v>
      </c>
      <c r="B1134" s="1">
        <v>6.5000000000000002E-2</v>
      </c>
      <c r="C1134">
        <v>2E-3</v>
      </c>
    </row>
    <row r="1136" spans="1:3">
      <c r="A1136" t="s">
        <v>2</v>
      </c>
    </row>
    <row r="1137" spans="1:3">
      <c r="A1137" t="s">
        <v>3</v>
      </c>
      <c r="B1137">
        <v>0</v>
      </c>
    </row>
    <row r="1138" spans="1:3">
      <c r="A1138" t="s">
        <v>1</v>
      </c>
      <c r="B1138" s="1">
        <v>4.2000000000000003E-2</v>
      </c>
      <c r="C1138">
        <v>1E-3</v>
      </c>
    </row>
    <row r="1140" spans="1:3">
      <c r="A1140" t="s">
        <v>4</v>
      </c>
    </row>
    <row r="1141" spans="1:3">
      <c r="A1141" t="s">
        <v>1</v>
      </c>
      <c r="B1141" s="1">
        <v>3.3000000000000002E-2</v>
      </c>
      <c r="C1141">
        <v>0.129</v>
      </c>
    </row>
    <row r="1143" spans="1:3">
      <c r="A1143" t="s">
        <v>5</v>
      </c>
    </row>
    <row r="1144" spans="1:3">
      <c r="A1144" t="s">
        <v>3</v>
      </c>
      <c r="B1144" s="3">
        <v>41278</v>
      </c>
    </row>
    <row r="1145" spans="1:3">
      <c r="A1145" t="s">
        <v>1</v>
      </c>
      <c r="B1145" s="1">
        <v>3.3000000000000002E-2</v>
      </c>
      <c r="C1145">
        <v>0.222</v>
      </c>
    </row>
    <row r="1147" spans="1:3">
      <c r="A1147" t="s">
        <v>6</v>
      </c>
    </row>
    <row r="1148" spans="1:3">
      <c r="A1148" t="s">
        <v>3</v>
      </c>
      <c r="B1148" s="3">
        <v>41583</v>
      </c>
    </row>
    <row r="1149" spans="1:3">
      <c r="A1149" t="s">
        <v>1</v>
      </c>
      <c r="B1149" s="1">
        <v>3.3000000000000002E-2</v>
      </c>
      <c r="C1149">
        <v>0.23799999999999999</v>
      </c>
    </row>
    <row r="1151" spans="1:3">
      <c r="A1151" t="s">
        <v>163</v>
      </c>
    </row>
    <row r="1152" spans="1:3">
      <c r="A1152" t="s">
        <v>8</v>
      </c>
      <c r="B1152" t="s">
        <v>164</v>
      </c>
    </row>
    <row r="1153" spans="1:3">
      <c r="A1153" t="s">
        <v>1</v>
      </c>
      <c r="B1153" s="1">
        <v>6.3E-2</v>
      </c>
      <c r="C1153">
        <v>0.104</v>
      </c>
    </row>
    <row r="1154" spans="1:3">
      <c r="A1154" t="s">
        <v>67</v>
      </c>
    </row>
    <row r="1155" spans="1:3">
      <c r="A1155" t="s">
        <v>11</v>
      </c>
    </row>
    <row r="1156" spans="1:3">
      <c r="A1156" t="s">
        <v>1</v>
      </c>
      <c r="B1156" s="1">
        <v>5.6000000000000001E-2</v>
      </c>
      <c r="C1156">
        <v>3.3000000000000002E-2</v>
      </c>
    </row>
    <row r="1158" spans="1:3">
      <c r="A1158" t="s">
        <v>8</v>
      </c>
      <c r="B1158" t="s">
        <v>164</v>
      </c>
    </row>
    <row r="1159" spans="1:3">
      <c r="A1159" t="s">
        <v>1</v>
      </c>
      <c r="B1159" s="1">
        <v>6.3E-2</v>
      </c>
      <c r="C1159">
        <v>8.6999999999999994E-2</v>
      </c>
    </row>
    <row r="1160" spans="1:3">
      <c r="A1160" t="s">
        <v>36</v>
      </c>
    </row>
    <row r="1161" spans="1:3">
      <c r="A1161" t="s">
        <v>11</v>
      </c>
    </row>
    <row r="1162" spans="1:3">
      <c r="A1162" t="s">
        <v>1</v>
      </c>
      <c r="B1162" s="2">
        <v>0.02</v>
      </c>
      <c r="C1162">
        <v>2.3E-2</v>
      </c>
    </row>
    <row r="1164" spans="1:3">
      <c r="A1164" t="s">
        <v>163</v>
      </c>
    </row>
    <row r="1165" spans="1:3">
      <c r="A1165" t="s">
        <v>13</v>
      </c>
      <c r="B1165" t="s">
        <v>165</v>
      </c>
    </row>
    <row r="1166" spans="1:3">
      <c r="A1166" t="s">
        <v>1</v>
      </c>
      <c r="B1166" s="1">
        <v>6.3E-2</v>
      </c>
      <c r="C1166">
        <v>0.30099999999999999</v>
      </c>
    </row>
    <row r="1167" spans="1:3">
      <c r="A1167" t="s">
        <v>236</v>
      </c>
    </row>
    <row r="1168" spans="1:3">
      <c r="A1168" t="s">
        <v>16</v>
      </c>
    </row>
    <row r="1169" spans="1:3">
      <c r="A1169" t="s">
        <v>1</v>
      </c>
      <c r="B1169" s="1">
        <v>6.5000000000000002E-2</v>
      </c>
      <c r="C1169">
        <v>0.95799999999999996</v>
      </c>
    </row>
    <row r="1171" spans="1:3">
      <c r="A1171" t="s">
        <v>13</v>
      </c>
      <c r="B1171" t="s">
        <v>166</v>
      </c>
    </row>
    <row r="1172" spans="1:3">
      <c r="A1172" t="s">
        <v>1</v>
      </c>
      <c r="B1172" s="1">
        <v>6.3E-2</v>
      </c>
      <c r="C1172">
        <v>0.27100000000000002</v>
      </c>
    </row>
    <row r="1173" spans="1:3">
      <c r="A1173" t="s">
        <v>237</v>
      </c>
    </row>
    <row r="1174" spans="1:3">
      <c r="A1174" t="s">
        <v>16</v>
      </c>
    </row>
    <row r="1175" spans="1:3">
      <c r="A1175" t="s">
        <v>1</v>
      </c>
      <c r="B1175" s="1">
        <v>4.5999999999999999E-2</v>
      </c>
      <c r="C1175">
        <v>0.95499999999999996</v>
      </c>
    </row>
    <row r="1177" spans="1:3">
      <c r="A1177" t="s">
        <v>264</v>
      </c>
    </row>
    <row r="1178" spans="1:3">
      <c r="A1178" t="s">
        <v>321</v>
      </c>
    </row>
    <row r="1179" spans="1:3">
      <c r="A1179" t="s">
        <v>322</v>
      </c>
    </row>
    <row r="1180" spans="1:3">
      <c r="A1180" t="s">
        <v>0</v>
      </c>
    </row>
    <row r="1181" spans="1:3">
      <c r="A1181" t="s">
        <v>1</v>
      </c>
      <c r="B1181" s="1">
        <v>0.14799999999999999</v>
      </c>
      <c r="C1181">
        <v>1E-3</v>
      </c>
    </row>
    <row r="1183" spans="1:3">
      <c r="A1183" t="s">
        <v>2</v>
      </c>
    </row>
    <row r="1184" spans="1:3">
      <c r="A1184" t="s">
        <v>3</v>
      </c>
      <c r="B1184">
        <v>0</v>
      </c>
    </row>
    <row r="1185" spans="1:3">
      <c r="A1185" t="s">
        <v>1</v>
      </c>
      <c r="B1185" s="1">
        <v>0.23699999999999999</v>
      </c>
      <c r="C1185">
        <v>0</v>
      </c>
    </row>
    <row r="1187" spans="1:3">
      <c r="A1187" t="s">
        <v>4</v>
      </c>
    </row>
    <row r="1188" spans="1:3">
      <c r="A1188" t="s">
        <v>1</v>
      </c>
      <c r="B1188" s="1">
        <v>3.0000000000000001E-3</v>
      </c>
      <c r="C1188">
        <v>0.25700000000000001</v>
      </c>
    </row>
    <row r="1190" spans="1:3">
      <c r="A1190" t="s">
        <v>5</v>
      </c>
    </row>
    <row r="1191" spans="1:3">
      <c r="A1191" t="s">
        <v>3</v>
      </c>
      <c r="B1191" s="3">
        <v>15557</v>
      </c>
    </row>
    <row r="1192" spans="1:3">
      <c r="A1192" t="s">
        <v>1</v>
      </c>
      <c r="B1192" s="1">
        <v>3.0000000000000001E-3</v>
      </c>
      <c r="C1192">
        <v>0.28299999999999997</v>
      </c>
    </row>
    <row r="1194" spans="1:3">
      <c r="A1194" t="s">
        <v>6</v>
      </c>
    </row>
    <row r="1195" spans="1:3">
      <c r="A1195" t="s">
        <v>3</v>
      </c>
      <c r="B1195" s="3">
        <v>18523</v>
      </c>
    </row>
    <row r="1196" spans="1:3">
      <c r="A1196" t="s">
        <v>1</v>
      </c>
      <c r="B1196" s="1">
        <v>3.0000000000000001E-3</v>
      </c>
      <c r="C1196">
        <v>0.376</v>
      </c>
    </row>
    <row r="1198" spans="1:3">
      <c r="A1198" t="s">
        <v>7</v>
      </c>
    </row>
    <row r="1199" spans="1:3">
      <c r="A1199" t="s">
        <v>8</v>
      </c>
      <c r="B1199" t="s">
        <v>167</v>
      </c>
    </row>
    <row r="1200" spans="1:3">
      <c r="A1200" t="s">
        <v>1</v>
      </c>
      <c r="B1200" s="2">
        <v>0.2</v>
      </c>
      <c r="C1200">
        <v>8.7999999999999995E-2</v>
      </c>
    </row>
    <row r="1201" spans="1:3">
      <c r="A1201" t="s">
        <v>56</v>
      </c>
    </row>
    <row r="1202" spans="1:3">
      <c r="A1202" t="s">
        <v>11</v>
      </c>
    </row>
    <row r="1203" spans="1:3">
      <c r="A1203" t="s">
        <v>1</v>
      </c>
      <c r="B1203" s="1">
        <v>0.33200000000000002</v>
      </c>
      <c r="C1203">
        <v>1.4999999999999999E-2</v>
      </c>
    </row>
    <row r="1205" spans="1:3">
      <c r="A1205" t="s">
        <v>8</v>
      </c>
      <c r="B1205" t="s">
        <v>168</v>
      </c>
    </row>
    <row r="1206" spans="1:3">
      <c r="A1206" t="s">
        <v>1</v>
      </c>
      <c r="B1206" s="1">
        <v>3.3000000000000002E-2</v>
      </c>
      <c r="C1206">
        <v>8.1000000000000003E-2</v>
      </c>
    </row>
    <row r="1207" spans="1:3">
      <c r="A1207" t="s">
        <v>56</v>
      </c>
    </row>
    <row r="1208" spans="1:3">
      <c r="A1208" t="s">
        <v>11</v>
      </c>
    </row>
    <row r="1209" spans="1:3">
      <c r="A1209" t="s">
        <v>1</v>
      </c>
      <c r="B1209" s="1">
        <v>0.06</v>
      </c>
      <c r="C1209">
        <v>1.0999999999999999E-2</v>
      </c>
    </row>
    <row r="1211" spans="1:3">
      <c r="A1211" t="s">
        <v>7</v>
      </c>
    </row>
    <row r="1212" spans="1:3">
      <c r="A1212" t="s">
        <v>13</v>
      </c>
      <c r="B1212" t="s">
        <v>169</v>
      </c>
    </row>
    <row r="1213" spans="1:3">
      <c r="A1213" t="s">
        <v>1</v>
      </c>
      <c r="B1213" s="2">
        <v>0</v>
      </c>
      <c r="C1213">
        <v>0.12</v>
      </c>
    </row>
    <row r="1214" spans="1:3">
      <c r="A1214" t="s">
        <v>170</v>
      </c>
    </row>
    <row r="1215" spans="1:3">
      <c r="A1215" t="s">
        <v>16</v>
      </c>
    </row>
    <row r="1216" spans="1:3">
      <c r="A1216" t="s">
        <v>1</v>
      </c>
      <c r="B1216" s="1">
        <v>2E-3</v>
      </c>
      <c r="C1216">
        <v>0.184</v>
      </c>
    </row>
    <row r="1218" spans="1:3">
      <c r="A1218" t="s">
        <v>13</v>
      </c>
      <c r="B1218" t="s">
        <v>171</v>
      </c>
    </row>
    <row r="1219" spans="1:3">
      <c r="A1219" t="s">
        <v>1</v>
      </c>
      <c r="B1219" s="2">
        <v>0</v>
      </c>
      <c r="C1219">
        <v>0.108</v>
      </c>
    </row>
    <row r="1220" spans="1:3">
      <c r="A1220" t="s">
        <v>172</v>
      </c>
    </row>
    <row r="1221" spans="1:3">
      <c r="A1221" t="s">
        <v>16</v>
      </c>
    </row>
    <row r="1222" spans="1:3">
      <c r="A1222" t="s">
        <v>1</v>
      </c>
      <c r="B1222" s="2">
        <v>0</v>
      </c>
      <c r="C1222">
        <v>0.215</v>
      </c>
    </row>
    <row r="1224" spans="1:3">
      <c r="A1224" t="s">
        <v>265</v>
      </c>
    </row>
    <row r="1225" spans="1:3">
      <c r="A1225" t="s">
        <v>323</v>
      </c>
    </row>
    <row r="1226" spans="1:3">
      <c r="A1226" t="s">
        <v>324</v>
      </c>
    </row>
    <row r="1227" spans="1:3">
      <c r="A1227" t="s">
        <v>0</v>
      </c>
    </row>
    <row r="1228" spans="1:3">
      <c r="A1228" t="s">
        <v>1</v>
      </c>
      <c r="B1228" s="1">
        <v>0.20300000000000001</v>
      </c>
      <c r="C1228">
        <v>2E-3</v>
      </c>
    </row>
    <row r="1230" spans="1:3">
      <c r="A1230" t="s">
        <v>2</v>
      </c>
    </row>
    <row r="1231" spans="1:3">
      <c r="A1231" t="s">
        <v>3</v>
      </c>
      <c r="B1231">
        <v>0</v>
      </c>
    </row>
    <row r="1232" spans="1:3">
      <c r="A1232" t="s">
        <v>1</v>
      </c>
      <c r="B1232" s="2">
        <v>0.31</v>
      </c>
      <c r="C1232">
        <v>1E-3</v>
      </c>
    </row>
    <row r="1234" spans="1:3">
      <c r="A1234" t="s">
        <v>4</v>
      </c>
    </row>
    <row r="1235" spans="1:3">
      <c r="A1235" t="s">
        <v>1</v>
      </c>
      <c r="B1235" s="1">
        <v>0.23200000000000001</v>
      </c>
      <c r="C1235">
        <v>0.17399999999999999</v>
      </c>
    </row>
    <row r="1237" spans="1:3">
      <c r="A1237" t="s">
        <v>5</v>
      </c>
    </row>
    <row r="1238" spans="1:3">
      <c r="A1238" t="s">
        <v>3</v>
      </c>
      <c r="B1238" s="3">
        <v>10511</v>
      </c>
    </row>
    <row r="1239" spans="1:3">
      <c r="A1239" t="s">
        <v>1</v>
      </c>
      <c r="B1239" s="1">
        <v>0.25900000000000001</v>
      </c>
      <c r="C1239">
        <v>0.17100000000000001</v>
      </c>
    </row>
    <row r="1241" spans="1:3">
      <c r="A1241" t="s">
        <v>6</v>
      </c>
    </row>
    <row r="1242" spans="1:3">
      <c r="A1242" t="s">
        <v>3</v>
      </c>
      <c r="B1242" s="3">
        <v>14522</v>
      </c>
    </row>
    <row r="1243" spans="1:3">
      <c r="A1243" t="s">
        <v>1</v>
      </c>
      <c r="B1243" s="1">
        <v>0.23200000000000001</v>
      </c>
      <c r="C1243">
        <v>0.217</v>
      </c>
    </row>
    <row r="1245" spans="1:3">
      <c r="A1245" t="s">
        <v>173</v>
      </c>
    </row>
    <row r="1246" spans="1:3">
      <c r="A1246" t="s">
        <v>8</v>
      </c>
      <c r="B1246" t="s">
        <v>174</v>
      </c>
    </row>
    <row r="1247" spans="1:3">
      <c r="A1247" t="s">
        <v>1</v>
      </c>
      <c r="B1247" s="2">
        <v>0</v>
      </c>
      <c r="C1247">
        <v>5.6000000000000001E-2</v>
      </c>
    </row>
    <row r="1248" spans="1:3">
      <c r="A1248" t="s">
        <v>56</v>
      </c>
    </row>
    <row r="1249" spans="1:3">
      <c r="A1249" t="s">
        <v>11</v>
      </c>
    </row>
    <row r="1250" spans="1:3">
      <c r="A1250" t="s">
        <v>1</v>
      </c>
      <c r="B1250" s="2">
        <v>3.5000000000000003E-2</v>
      </c>
      <c r="C1250">
        <v>0.01</v>
      </c>
    </row>
    <row r="1252" spans="1:3">
      <c r="A1252" t="s">
        <v>8</v>
      </c>
      <c r="B1252" t="s">
        <v>174</v>
      </c>
    </row>
    <row r="1253" spans="1:3">
      <c r="A1253" t="s">
        <v>1</v>
      </c>
      <c r="B1253" s="2">
        <v>0</v>
      </c>
      <c r="C1253">
        <v>5.6000000000000001E-2</v>
      </c>
    </row>
    <row r="1254" spans="1:3">
      <c r="A1254" t="s">
        <v>56</v>
      </c>
    </row>
    <row r="1255" spans="1:3">
      <c r="A1255" t="s">
        <v>11</v>
      </c>
    </row>
    <row r="1256" spans="1:3">
      <c r="A1256" t="s">
        <v>1</v>
      </c>
      <c r="B1256" s="1">
        <v>3.5000000000000003E-2</v>
      </c>
      <c r="C1256">
        <v>8.9999999999999993E-3</v>
      </c>
    </row>
    <row r="1258" spans="1:3">
      <c r="A1258" t="s">
        <v>173</v>
      </c>
    </row>
    <row r="1259" spans="1:3">
      <c r="A1259" t="s">
        <v>13</v>
      </c>
      <c r="B1259" t="s">
        <v>175</v>
      </c>
    </row>
    <row r="1260" spans="1:3">
      <c r="A1260" t="s">
        <v>1</v>
      </c>
      <c r="B1260" s="2">
        <v>0</v>
      </c>
      <c r="C1260">
        <v>0.10299999999999999</v>
      </c>
    </row>
    <row r="1261" spans="1:3">
      <c r="A1261" t="s">
        <v>176</v>
      </c>
    </row>
    <row r="1262" spans="1:3">
      <c r="A1262" t="s">
        <v>16</v>
      </c>
    </row>
    <row r="1263" spans="1:3">
      <c r="A1263" t="s">
        <v>1</v>
      </c>
      <c r="B1263" s="2">
        <v>0</v>
      </c>
      <c r="C1263">
        <v>0.19400000000000001</v>
      </c>
    </row>
    <row r="1265" spans="1:3">
      <c r="A1265" t="s">
        <v>13</v>
      </c>
      <c r="B1265" t="s">
        <v>177</v>
      </c>
    </row>
    <row r="1266" spans="1:3">
      <c r="A1266" t="s">
        <v>1</v>
      </c>
      <c r="B1266" s="2">
        <v>0</v>
      </c>
      <c r="C1266">
        <v>9.8000000000000004E-2</v>
      </c>
    </row>
    <row r="1267" spans="1:3">
      <c r="A1267" t="s">
        <v>178</v>
      </c>
    </row>
    <row r="1268" spans="1:3">
      <c r="A1268" t="s">
        <v>16</v>
      </c>
    </row>
    <row r="1269" spans="1:3">
      <c r="A1269" t="s">
        <v>1</v>
      </c>
      <c r="B1269" s="2">
        <v>0</v>
      </c>
      <c r="C1269">
        <v>0.114</v>
      </c>
    </row>
    <row r="1271" spans="1:3">
      <c r="A1271" t="s">
        <v>266</v>
      </c>
    </row>
    <row r="1272" spans="1:3">
      <c r="A1272" t="s">
        <v>325</v>
      </c>
    </row>
    <row r="1273" spans="1:3">
      <c r="A1273" t="s">
        <v>326</v>
      </c>
    </row>
    <row r="1274" spans="1:3">
      <c r="A1274" t="s">
        <v>0</v>
      </c>
    </row>
    <row r="1275" spans="1:3">
      <c r="A1275" t="s">
        <v>1</v>
      </c>
      <c r="B1275" s="1">
        <v>0.253</v>
      </c>
      <c r="C1275">
        <v>1E-3</v>
      </c>
    </row>
    <row r="1277" spans="1:3">
      <c r="A1277" t="s">
        <v>2</v>
      </c>
    </row>
    <row r="1278" spans="1:3">
      <c r="A1278" t="s">
        <v>3</v>
      </c>
      <c r="B1278">
        <v>0</v>
      </c>
    </row>
    <row r="1279" spans="1:3">
      <c r="A1279" t="s">
        <v>1</v>
      </c>
      <c r="B1279" s="1">
        <v>0.44500000000000001</v>
      </c>
      <c r="C1279">
        <v>1E-3</v>
      </c>
    </row>
    <row r="1281" spans="1:3">
      <c r="A1281" t="s">
        <v>4</v>
      </c>
    </row>
    <row r="1282" spans="1:3">
      <c r="A1282" t="s">
        <v>1</v>
      </c>
      <c r="B1282" s="1">
        <v>9.6000000000000002E-2</v>
      </c>
      <c r="C1282">
        <v>7.3999999999999996E-2</v>
      </c>
    </row>
    <row r="1284" spans="1:3">
      <c r="A1284" t="s">
        <v>5</v>
      </c>
    </row>
    <row r="1285" spans="1:3">
      <c r="A1285" t="s">
        <v>3</v>
      </c>
      <c r="B1285" s="3">
        <v>4785</v>
      </c>
    </row>
    <row r="1286" spans="1:3">
      <c r="A1286" t="s">
        <v>1</v>
      </c>
      <c r="B1286" s="1">
        <v>0.104</v>
      </c>
      <c r="C1286">
        <v>7.5999999999999998E-2</v>
      </c>
    </row>
    <row r="1288" spans="1:3">
      <c r="A1288" t="s">
        <v>6</v>
      </c>
    </row>
    <row r="1289" spans="1:3">
      <c r="A1289" t="s">
        <v>3</v>
      </c>
      <c r="B1289" s="3">
        <v>6512</v>
      </c>
    </row>
    <row r="1290" spans="1:3">
      <c r="A1290" t="s">
        <v>1</v>
      </c>
      <c r="B1290" s="1">
        <v>9.6000000000000002E-2</v>
      </c>
      <c r="C1290">
        <v>0.105</v>
      </c>
    </row>
    <row r="1292" spans="1:3">
      <c r="A1292" t="s">
        <v>179</v>
      </c>
    </row>
    <row r="1293" spans="1:3">
      <c r="A1293" t="s">
        <v>8</v>
      </c>
      <c r="B1293" t="s">
        <v>180</v>
      </c>
    </row>
    <row r="1294" spans="1:3">
      <c r="A1294" t="s">
        <v>1</v>
      </c>
      <c r="B1294" s="2">
        <v>0</v>
      </c>
      <c r="C1294">
        <v>0.03</v>
      </c>
    </row>
    <row r="1295" spans="1:3">
      <c r="A1295" t="s">
        <v>125</v>
      </c>
    </row>
    <row r="1296" spans="1:3">
      <c r="A1296" t="s">
        <v>11</v>
      </c>
    </row>
    <row r="1297" spans="1:3">
      <c r="A1297" t="s">
        <v>1</v>
      </c>
      <c r="B1297" s="1">
        <v>2E-3</v>
      </c>
      <c r="C1297">
        <v>2.4E-2</v>
      </c>
    </row>
    <row r="1299" spans="1:3">
      <c r="A1299" t="s">
        <v>8</v>
      </c>
      <c r="B1299" t="s">
        <v>181</v>
      </c>
    </row>
    <row r="1300" spans="1:3">
      <c r="A1300" t="s">
        <v>1</v>
      </c>
      <c r="B1300" s="2">
        <v>0</v>
      </c>
      <c r="C1300">
        <v>2.8000000000000001E-2</v>
      </c>
    </row>
    <row r="1301" spans="1:3">
      <c r="A1301" t="s">
        <v>125</v>
      </c>
    </row>
    <row r="1302" spans="1:3">
      <c r="A1302" t="s">
        <v>11</v>
      </c>
    </row>
    <row r="1303" spans="1:3">
      <c r="A1303" t="s">
        <v>1</v>
      </c>
      <c r="B1303" s="2">
        <v>1E-3</v>
      </c>
      <c r="C1303">
        <v>0.02</v>
      </c>
    </row>
    <row r="1305" spans="1:3">
      <c r="A1305" t="s">
        <v>179</v>
      </c>
    </row>
    <row r="1306" spans="1:3">
      <c r="A1306" t="s">
        <v>13</v>
      </c>
      <c r="B1306" t="s">
        <v>182</v>
      </c>
    </row>
    <row r="1307" spans="1:3">
      <c r="A1307" t="s">
        <v>1</v>
      </c>
      <c r="B1307" s="2">
        <v>0</v>
      </c>
      <c r="C1307">
        <v>4.9000000000000002E-2</v>
      </c>
    </row>
    <row r="1308" spans="1:3">
      <c r="A1308" t="s">
        <v>63</v>
      </c>
    </row>
    <row r="1309" spans="1:3">
      <c r="A1309" t="s">
        <v>16</v>
      </c>
    </row>
    <row r="1310" spans="1:3">
      <c r="A1310" t="s">
        <v>1</v>
      </c>
      <c r="B1310" s="1">
        <v>1.6E-2</v>
      </c>
      <c r="C1310">
        <v>0.14899999999999999</v>
      </c>
    </row>
    <row r="1312" spans="1:3">
      <c r="A1312" t="s">
        <v>13</v>
      </c>
      <c r="B1312" t="s">
        <v>20</v>
      </c>
    </row>
    <row r="1313" spans="1:3">
      <c r="A1313" t="s">
        <v>1</v>
      </c>
      <c r="B1313" s="2">
        <v>0</v>
      </c>
      <c r="C1313">
        <v>4.2999999999999997E-2</v>
      </c>
    </row>
    <row r="1314" spans="1:3">
      <c r="A1314" t="s">
        <v>64</v>
      </c>
    </row>
    <row r="1315" spans="1:3">
      <c r="A1315" t="s">
        <v>16</v>
      </c>
    </row>
    <row r="1316" spans="1:3">
      <c r="A1316" t="s">
        <v>1</v>
      </c>
      <c r="B1316" s="1">
        <v>2.1000000000000001E-2</v>
      </c>
      <c r="C1316">
        <v>0.151</v>
      </c>
    </row>
    <row r="1318" spans="1:3">
      <c r="A1318" t="s">
        <v>327</v>
      </c>
    </row>
    <row r="1319" spans="1:3">
      <c r="A1319" t="s">
        <v>328</v>
      </c>
    </row>
    <row r="1320" spans="1:3">
      <c r="A1320" t="s">
        <v>329</v>
      </c>
    </row>
    <row r="1321" spans="1:3">
      <c r="A1321" t="s">
        <v>0</v>
      </c>
    </row>
    <row r="1322" spans="1:3">
      <c r="A1322" t="s">
        <v>1</v>
      </c>
      <c r="B1322" s="1">
        <v>0.14099999999999999</v>
      </c>
      <c r="C1322">
        <v>1E-3</v>
      </c>
    </row>
    <row r="1324" spans="1:3">
      <c r="A1324" t="s">
        <v>2</v>
      </c>
    </row>
    <row r="1325" spans="1:3">
      <c r="A1325" t="s">
        <v>3</v>
      </c>
      <c r="B1325">
        <v>0</v>
      </c>
    </row>
    <row r="1326" spans="1:3">
      <c r="A1326" t="s">
        <v>1</v>
      </c>
      <c r="B1326" s="1">
        <v>0.20699999999999999</v>
      </c>
      <c r="C1326">
        <v>1E-3</v>
      </c>
    </row>
    <row r="1328" spans="1:3">
      <c r="A1328" t="s">
        <v>4</v>
      </c>
    </row>
    <row r="1329" spans="1:3">
      <c r="A1329" t="s">
        <v>1</v>
      </c>
      <c r="B1329" s="1">
        <v>0.16900000000000001</v>
      </c>
      <c r="C1329">
        <v>8.2000000000000003E-2</v>
      </c>
    </row>
    <row r="1331" spans="1:3">
      <c r="A1331" t="s">
        <v>5</v>
      </c>
    </row>
    <row r="1332" spans="1:3">
      <c r="A1332" t="s">
        <v>3</v>
      </c>
      <c r="B1332" s="3">
        <v>4261</v>
      </c>
    </row>
    <row r="1333" spans="1:3">
      <c r="A1333" t="s">
        <v>1</v>
      </c>
      <c r="B1333" s="1">
        <v>0.16700000000000001</v>
      </c>
      <c r="C1333">
        <v>6.2E-2</v>
      </c>
    </row>
    <row r="1335" spans="1:3">
      <c r="A1335" t="s">
        <v>6</v>
      </c>
    </row>
    <row r="1336" spans="1:3">
      <c r="A1336" t="s">
        <v>3</v>
      </c>
      <c r="B1336" s="3">
        <v>6201</v>
      </c>
    </row>
    <row r="1337" spans="1:3">
      <c r="A1337" t="s">
        <v>1</v>
      </c>
      <c r="B1337" s="1">
        <v>0.16900000000000001</v>
      </c>
      <c r="C1337">
        <v>0.124</v>
      </c>
    </row>
    <row r="1339" spans="1:3">
      <c r="A1339" t="s">
        <v>183</v>
      </c>
    </row>
    <row r="1340" spans="1:3">
      <c r="A1340" t="s">
        <v>8</v>
      </c>
      <c r="B1340" t="s">
        <v>184</v>
      </c>
    </row>
    <row r="1341" spans="1:3">
      <c r="A1341" t="s">
        <v>1</v>
      </c>
      <c r="B1341" s="1">
        <v>3.6999999999999998E-2</v>
      </c>
      <c r="C1341">
        <v>3.5999999999999997E-2</v>
      </c>
    </row>
    <row r="1342" spans="1:3">
      <c r="A1342" t="s">
        <v>56</v>
      </c>
    </row>
    <row r="1343" spans="1:3">
      <c r="A1343" t="s">
        <v>11</v>
      </c>
    </row>
    <row r="1344" spans="1:3">
      <c r="A1344" t="s">
        <v>1</v>
      </c>
      <c r="B1344" s="1">
        <v>0.22800000000000001</v>
      </c>
      <c r="C1344">
        <v>7.0000000000000001E-3</v>
      </c>
    </row>
    <row r="1346" spans="1:3">
      <c r="A1346" t="s">
        <v>8</v>
      </c>
      <c r="B1346" t="s">
        <v>185</v>
      </c>
    </row>
    <row r="1347" spans="1:3">
      <c r="A1347" t="s">
        <v>1</v>
      </c>
      <c r="B1347" s="2">
        <v>0</v>
      </c>
      <c r="C1347">
        <v>3.2000000000000001E-2</v>
      </c>
    </row>
    <row r="1348" spans="1:3">
      <c r="A1348" t="s">
        <v>56</v>
      </c>
    </row>
    <row r="1349" spans="1:3">
      <c r="A1349" t="s">
        <v>11</v>
      </c>
    </row>
    <row r="1350" spans="1:3">
      <c r="A1350" t="s">
        <v>1</v>
      </c>
      <c r="B1350" s="1">
        <v>0.17399999999999999</v>
      </c>
      <c r="C1350">
        <v>8.0000000000000002E-3</v>
      </c>
    </row>
    <row r="1352" spans="1:3">
      <c r="A1352" t="s">
        <v>183</v>
      </c>
    </row>
    <row r="1353" spans="1:3">
      <c r="A1353" t="s">
        <v>13</v>
      </c>
      <c r="B1353" t="s">
        <v>186</v>
      </c>
    </row>
    <row r="1354" spans="1:3">
      <c r="A1354" t="s">
        <v>1</v>
      </c>
      <c r="B1354" s="1">
        <v>3.6999999999999998E-2</v>
      </c>
      <c r="C1354">
        <v>3.5999999999999997E-2</v>
      </c>
    </row>
    <row r="1355" spans="1:3">
      <c r="A1355" t="s">
        <v>187</v>
      </c>
    </row>
    <row r="1356" spans="1:3">
      <c r="A1356" t="s">
        <v>16</v>
      </c>
    </row>
    <row r="1357" spans="1:3">
      <c r="A1357" t="s">
        <v>1</v>
      </c>
      <c r="B1357" s="1">
        <v>9.8000000000000004E-2</v>
      </c>
      <c r="C1357">
        <v>6.5000000000000002E-2</v>
      </c>
    </row>
    <row r="1359" spans="1:3">
      <c r="A1359" t="s">
        <v>13</v>
      </c>
      <c r="B1359" t="s">
        <v>188</v>
      </c>
    </row>
    <row r="1360" spans="1:3">
      <c r="A1360" t="s">
        <v>1</v>
      </c>
      <c r="B1360" s="2">
        <v>0</v>
      </c>
      <c r="C1360">
        <v>3.5000000000000003E-2</v>
      </c>
    </row>
    <row r="1361" spans="1:3">
      <c r="A1361" t="s">
        <v>95</v>
      </c>
    </row>
    <row r="1362" spans="1:3">
      <c r="A1362" t="s">
        <v>16</v>
      </c>
    </row>
    <row r="1363" spans="1:3">
      <c r="A1363" t="s">
        <v>1</v>
      </c>
      <c r="B1363" s="1">
        <v>9.9000000000000005E-2</v>
      </c>
      <c r="C1363">
        <v>4.8000000000000001E-2</v>
      </c>
    </row>
    <row r="1364" spans="1:3">
      <c r="B1364" s="1"/>
    </row>
    <row r="1365" spans="1:3">
      <c r="A1365" t="s">
        <v>267</v>
      </c>
    </row>
    <row r="1366" spans="1:3">
      <c r="A1366" t="s">
        <v>330</v>
      </c>
    </row>
    <row r="1367" spans="1:3">
      <c r="A1367" t="s">
        <v>331</v>
      </c>
    </row>
    <row r="1368" spans="1:3">
      <c r="A1368" t="s">
        <v>0</v>
      </c>
    </row>
    <row r="1369" spans="1:3">
      <c r="A1369" t="s">
        <v>1</v>
      </c>
      <c r="B1369" s="1">
        <v>0.121</v>
      </c>
      <c r="C1369">
        <v>1E-3</v>
      </c>
    </row>
    <row r="1370" spans="1:3">
      <c r="B1370" s="1"/>
    </row>
    <row r="1371" spans="1:3">
      <c r="A1371" t="s">
        <v>2</v>
      </c>
    </row>
    <row r="1372" spans="1:3">
      <c r="A1372" t="s">
        <v>3</v>
      </c>
      <c r="B1372">
        <v>0</v>
      </c>
    </row>
    <row r="1373" spans="1:3">
      <c r="A1373" t="s">
        <v>1</v>
      </c>
      <c r="B1373" s="1">
        <v>0.13900000000000001</v>
      </c>
      <c r="C1373">
        <v>0</v>
      </c>
    </row>
    <row r="1374" spans="1:3">
      <c r="B1374" s="1"/>
    </row>
    <row r="1375" spans="1:3">
      <c r="A1375" t="s">
        <v>4</v>
      </c>
    </row>
    <row r="1376" spans="1:3">
      <c r="A1376" t="s">
        <v>1</v>
      </c>
      <c r="B1376" s="1">
        <v>0.16500000000000001</v>
      </c>
      <c r="C1376">
        <v>7.3999999999999996E-2</v>
      </c>
    </row>
    <row r="1377" spans="1:3">
      <c r="B1377" s="1"/>
    </row>
    <row r="1378" spans="1:3">
      <c r="A1378" t="s">
        <v>5</v>
      </c>
    </row>
    <row r="1379" spans="1:3">
      <c r="A1379" t="s">
        <v>3</v>
      </c>
      <c r="B1379" s="3">
        <v>4883</v>
      </c>
    </row>
    <row r="1380" spans="1:3">
      <c r="A1380" t="s">
        <v>1</v>
      </c>
      <c r="B1380" s="3">
        <v>0.16700000000000001</v>
      </c>
      <c r="C1380">
        <v>7.6999999999999999E-2</v>
      </c>
    </row>
    <row r="1381" spans="1:3">
      <c r="B1381" s="1"/>
    </row>
    <row r="1382" spans="1:3">
      <c r="A1382" t="s">
        <v>6</v>
      </c>
    </row>
    <row r="1383" spans="1:3">
      <c r="A1383" t="s">
        <v>3</v>
      </c>
      <c r="B1383" s="3">
        <v>5674</v>
      </c>
    </row>
    <row r="1384" spans="1:3">
      <c r="A1384" t="s">
        <v>1</v>
      </c>
      <c r="B1384" s="3">
        <v>0.16500000000000001</v>
      </c>
      <c r="C1384">
        <v>8.7999999999999995E-2</v>
      </c>
    </row>
    <row r="1385" spans="1:3">
      <c r="B1385" s="1"/>
    </row>
    <row r="1386" spans="1:3">
      <c r="A1386" t="s">
        <v>189</v>
      </c>
    </row>
    <row r="1387" spans="1:3">
      <c r="A1387" t="s">
        <v>8</v>
      </c>
      <c r="B1387" t="s">
        <v>190</v>
      </c>
    </row>
    <row r="1388" spans="1:3">
      <c r="A1388" t="s">
        <v>1</v>
      </c>
      <c r="B1388" s="2">
        <v>0</v>
      </c>
      <c r="C1388">
        <v>3.1E-2</v>
      </c>
    </row>
    <row r="1389" spans="1:3">
      <c r="A1389" t="s">
        <v>56</v>
      </c>
      <c r="B1389" s="2"/>
    </row>
    <row r="1390" spans="1:3">
      <c r="A1390" t="s">
        <v>11</v>
      </c>
    </row>
    <row r="1391" spans="1:3">
      <c r="A1391" t="s">
        <v>1</v>
      </c>
      <c r="B1391" s="1">
        <v>0.14099999999999999</v>
      </c>
      <c r="C1391">
        <v>1.7000000000000001E-2</v>
      </c>
    </row>
    <row r="1392" spans="1:3">
      <c r="B1392" s="1"/>
    </row>
    <row r="1393" spans="1:3">
      <c r="A1393" t="s">
        <v>8</v>
      </c>
      <c r="B1393" t="s">
        <v>191</v>
      </c>
    </row>
    <row r="1394" spans="1:3">
      <c r="A1394" t="s">
        <v>1</v>
      </c>
      <c r="B1394" s="2">
        <v>0</v>
      </c>
      <c r="C1394">
        <v>2.8000000000000001E-2</v>
      </c>
    </row>
    <row r="1395" spans="1:3">
      <c r="A1395" t="s">
        <v>56</v>
      </c>
      <c r="B1395" s="2"/>
    </row>
    <row r="1396" spans="1:3">
      <c r="A1396" t="s">
        <v>11</v>
      </c>
    </row>
    <row r="1397" spans="1:3">
      <c r="A1397" t="s">
        <v>1</v>
      </c>
      <c r="B1397" s="1">
        <v>0.27800000000000002</v>
      </c>
      <c r="C1397">
        <v>0.01</v>
      </c>
    </row>
    <row r="1398" spans="1:3">
      <c r="B1398" s="1"/>
    </row>
    <row r="1399" spans="1:3">
      <c r="A1399" t="s">
        <v>189</v>
      </c>
    </row>
    <row r="1400" spans="1:3">
      <c r="A1400" t="s">
        <v>13</v>
      </c>
      <c r="B1400" t="s">
        <v>62</v>
      </c>
    </row>
    <row r="1401" spans="1:3">
      <c r="A1401" t="s">
        <v>1</v>
      </c>
      <c r="B1401" s="2">
        <v>0</v>
      </c>
      <c r="C1401">
        <v>4.7E-2</v>
      </c>
    </row>
    <row r="1402" spans="1:3">
      <c r="A1402" t="s">
        <v>123</v>
      </c>
      <c r="B1402" s="2"/>
    </row>
    <row r="1403" spans="1:3">
      <c r="A1403" t="s">
        <v>16</v>
      </c>
    </row>
    <row r="1404" spans="1:3">
      <c r="A1404" t="s">
        <v>1</v>
      </c>
      <c r="B1404" s="1">
        <v>8.4000000000000005E-2</v>
      </c>
      <c r="C1404">
        <v>4.2000000000000003E-2</v>
      </c>
    </row>
    <row r="1405" spans="1:3">
      <c r="B1405" s="1"/>
    </row>
    <row r="1406" spans="1:3">
      <c r="A1406" t="s">
        <v>13</v>
      </c>
      <c r="B1406" t="s">
        <v>186</v>
      </c>
    </row>
    <row r="1407" spans="1:3">
      <c r="A1407" t="s">
        <v>1</v>
      </c>
      <c r="B1407" s="2">
        <v>0.05</v>
      </c>
      <c r="C1407">
        <v>4.4999999999999998E-2</v>
      </c>
    </row>
    <row r="1408" spans="1:3">
      <c r="A1408" t="s">
        <v>103</v>
      </c>
      <c r="B1408" s="2"/>
    </row>
    <row r="1409" spans="1:3">
      <c r="A1409" t="s">
        <v>16</v>
      </c>
    </row>
    <row r="1410" spans="1:3">
      <c r="A1410" t="s">
        <v>1</v>
      </c>
      <c r="B1410" s="1">
        <v>7.2999999999999995E-2</v>
      </c>
      <c r="C1410">
        <v>8.1000000000000003E-2</v>
      </c>
    </row>
    <row r="1411" spans="1:3">
      <c r="B1411" s="1"/>
    </row>
    <row r="1412" spans="1:3">
      <c r="A1412" t="s">
        <v>268</v>
      </c>
    </row>
    <row r="1413" spans="1:3">
      <c r="A1413" t="s">
        <v>332</v>
      </c>
    </row>
    <row r="1414" spans="1:3">
      <c r="A1414" t="s">
        <v>333</v>
      </c>
    </row>
    <row r="1415" spans="1:3">
      <c r="A1415" t="s">
        <v>0</v>
      </c>
    </row>
    <row r="1416" spans="1:3">
      <c r="A1416" t="s">
        <v>1</v>
      </c>
      <c r="B1416" s="1">
        <v>4.4999999999999998E-2</v>
      </c>
      <c r="C1416">
        <v>1E-3</v>
      </c>
    </row>
    <row r="1417" spans="1:3">
      <c r="B1417" s="1"/>
    </row>
    <row r="1418" spans="1:3">
      <c r="A1418" t="s">
        <v>2</v>
      </c>
    </row>
    <row r="1419" spans="1:3">
      <c r="A1419" t="s">
        <v>3</v>
      </c>
      <c r="B1419">
        <v>0</v>
      </c>
    </row>
    <row r="1420" spans="1:3">
      <c r="A1420" t="s">
        <v>1</v>
      </c>
      <c r="B1420" s="1">
        <v>8.2000000000000003E-2</v>
      </c>
      <c r="C1420">
        <v>1E-3</v>
      </c>
    </row>
    <row r="1421" spans="1:3">
      <c r="B1421" s="1"/>
    </row>
    <row r="1422" spans="1:3">
      <c r="A1422" t="s">
        <v>4</v>
      </c>
    </row>
    <row r="1423" spans="1:3">
      <c r="A1423" t="s">
        <v>1</v>
      </c>
      <c r="B1423" s="2">
        <v>0.05</v>
      </c>
      <c r="C1423">
        <v>2.4E-2</v>
      </c>
    </row>
    <row r="1424" spans="1:3">
      <c r="B1424" s="2"/>
    </row>
    <row r="1425" spans="1:3">
      <c r="A1425" t="s">
        <v>5</v>
      </c>
    </row>
    <row r="1426" spans="1:3">
      <c r="A1426" t="s">
        <v>3</v>
      </c>
      <c r="B1426" s="3">
        <v>2899</v>
      </c>
    </row>
    <row r="1427" spans="1:3">
      <c r="A1427" t="s">
        <v>1</v>
      </c>
      <c r="B1427" s="3">
        <v>7.0000000000000007E-2</v>
      </c>
      <c r="C1427">
        <v>1.2999999999999999E-2</v>
      </c>
    </row>
    <row r="1428" spans="1:3">
      <c r="B1428" s="2"/>
    </row>
    <row r="1429" spans="1:3">
      <c r="A1429" t="s">
        <v>6</v>
      </c>
    </row>
    <row r="1430" spans="1:3">
      <c r="A1430" t="s">
        <v>3</v>
      </c>
      <c r="B1430" s="3">
        <v>5185</v>
      </c>
    </row>
    <row r="1431" spans="1:3">
      <c r="A1431" t="s">
        <v>1</v>
      </c>
      <c r="B1431" s="3">
        <v>4.8000000000000001E-2</v>
      </c>
      <c r="C1431">
        <v>2.3E-2</v>
      </c>
    </row>
    <row r="1432" spans="1:3">
      <c r="B1432" s="1"/>
    </row>
    <row r="1433" spans="1:3">
      <c r="A1433" t="s">
        <v>192</v>
      </c>
    </row>
    <row r="1434" spans="1:3">
      <c r="A1434" t="s">
        <v>8</v>
      </c>
      <c r="B1434" t="s">
        <v>193</v>
      </c>
    </row>
    <row r="1435" spans="1:3">
      <c r="A1435" t="s">
        <v>1</v>
      </c>
      <c r="B1435" s="1">
        <v>7.4999999999999997E-2</v>
      </c>
      <c r="C1435">
        <v>2.7E-2</v>
      </c>
    </row>
    <row r="1436" spans="1:3">
      <c r="A1436" t="s">
        <v>56</v>
      </c>
      <c r="B1436" s="1"/>
    </row>
    <row r="1437" spans="1:3">
      <c r="A1437" t="s">
        <v>11</v>
      </c>
    </row>
    <row r="1438" spans="1:3">
      <c r="A1438" t="s">
        <v>1</v>
      </c>
      <c r="B1438" s="1">
        <v>0.129</v>
      </c>
      <c r="C1438">
        <v>6.0000000000000001E-3</v>
      </c>
    </row>
    <row r="1439" spans="1:3">
      <c r="B1439" s="1"/>
    </row>
    <row r="1440" spans="1:3">
      <c r="A1440" t="s">
        <v>8</v>
      </c>
      <c r="B1440" t="s">
        <v>193</v>
      </c>
    </row>
    <row r="1441" spans="1:3">
      <c r="A1441" t="s">
        <v>1</v>
      </c>
      <c r="B1441" s="1">
        <v>7.4999999999999997E-2</v>
      </c>
      <c r="C1441">
        <v>2.5000000000000001E-2</v>
      </c>
    </row>
    <row r="1442" spans="1:3">
      <c r="A1442" t="s">
        <v>56</v>
      </c>
      <c r="B1442" s="1"/>
    </row>
    <row r="1443" spans="1:3">
      <c r="A1443" t="s">
        <v>11</v>
      </c>
    </row>
    <row r="1444" spans="1:3">
      <c r="A1444" t="s">
        <v>1</v>
      </c>
      <c r="B1444" s="2">
        <v>0.06</v>
      </c>
      <c r="C1444">
        <v>6.0000000000000001E-3</v>
      </c>
    </row>
    <row r="1445" spans="1:3">
      <c r="B1445" s="2"/>
    </row>
    <row r="1446" spans="1:3">
      <c r="A1446" t="s">
        <v>192</v>
      </c>
    </row>
    <row r="1447" spans="1:3">
      <c r="A1447" t="s">
        <v>13</v>
      </c>
      <c r="B1447" t="s">
        <v>194</v>
      </c>
    </row>
    <row r="1448" spans="1:3">
      <c r="A1448" t="s">
        <v>1</v>
      </c>
      <c r="B1448" s="1">
        <v>0.16400000000000001</v>
      </c>
      <c r="C1448">
        <v>1.6E-2</v>
      </c>
    </row>
    <row r="1449" spans="1:3">
      <c r="A1449" t="s">
        <v>125</v>
      </c>
      <c r="B1449" s="1"/>
    </row>
    <row r="1450" spans="1:3">
      <c r="A1450" t="s">
        <v>16</v>
      </c>
    </row>
    <row r="1451" spans="1:3">
      <c r="A1451" t="s">
        <v>1</v>
      </c>
      <c r="B1451" s="1">
        <v>9.4E-2</v>
      </c>
      <c r="C1451">
        <v>2.5000000000000001E-2</v>
      </c>
    </row>
    <row r="1452" spans="1:3">
      <c r="B1452" s="1"/>
    </row>
    <row r="1453" spans="1:3">
      <c r="A1453" t="s">
        <v>13</v>
      </c>
      <c r="B1453" t="s">
        <v>194</v>
      </c>
    </row>
    <row r="1454" spans="1:3">
      <c r="A1454" t="s">
        <v>1</v>
      </c>
      <c r="B1454" s="2">
        <v>0.06</v>
      </c>
      <c r="C1454">
        <v>1.2E-2</v>
      </c>
    </row>
    <row r="1455" spans="1:3">
      <c r="A1455" t="s">
        <v>125</v>
      </c>
      <c r="B1455" s="2"/>
    </row>
    <row r="1456" spans="1:3">
      <c r="A1456" t="s">
        <v>16</v>
      </c>
    </row>
    <row r="1457" spans="1:3">
      <c r="A1457" t="s">
        <v>1</v>
      </c>
      <c r="B1457" s="1">
        <v>5.2999999999999999E-2</v>
      </c>
      <c r="C1457">
        <v>2.5000000000000001E-2</v>
      </c>
    </row>
    <row r="1458" spans="1:3">
      <c r="B1458" s="1"/>
    </row>
    <row r="1459" spans="1:3">
      <c r="A1459" t="s">
        <v>334</v>
      </c>
    </row>
    <row r="1460" spans="1:3">
      <c r="A1460" t="s">
        <v>335</v>
      </c>
    </row>
    <row r="1461" spans="1:3">
      <c r="A1461" t="s">
        <v>336</v>
      </c>
    </row>
    <row r="1462" spans="1:3">
      <c r="A1462" t="s">
        <v>0</v>
      </c>
    </row>
    <row r="1463" spans="1:3">
      <c r="A1463" t="s">
        <v>1</v>
      </c>
      <c r="B1463" s="1">
        <v>0.30399999999999999</v>
      </c>
      <c r="C1463">
        <v>1E-3</v>
      </c>
    </row>
    <row r="1464" spans="1:3">
      <c r="B1464" s="1"/>
    </row>
    <row r="1465" spans="1:3">
      <c r="A1465" t="s">
        <v>2</v>
      </c>
    </row>
    <row r="1466" spans="1:3">
      <c r="A1466" t="s">
        <v>3</v>
      </c>
      <c r="B1466">
        <v>0</v>
      </c>
    </row>
    <row r="1467" spans="1:3">
      <c r="A1467" t="s">
        <v>1</v>
      </c>
      <c r="B1467" s="1">
        <v>0.188</v>
      </c>
      <c r="C1467">
        <v>0</v>
      </c>
    </row>
    <row r="1468" spans="1:3">
      <c r="B1468" s="1"/>
    </row>
    <row r="1469" spans="1:3">
      <c r="A1469" t="s">
        <v>4</v>
      </c>
    </row>
    <row r="1470" spans="1:3">
      <c r="A1470" t="s">
        <v>1</v>
      </c>
      <c r="B1470" s="1">
        <v>0.27500000000000002</v>
      </c>
      <c r="C1470">
        <v>7.4999999999999997E-2</v>
      </c>
    </row>
    <row r="1471" spans="1:3">
      <c r="B1471" s="1"/>
    </row>
    <row r="1472" spans="1:3">
      <c r="A1472" t="s">
        <v>5</v>
      </c>
    </row>
    <row r="1473" spans="1:3">
      <c r="A1473" t="s">
        <v>3</v>
      </c>
      <c r="B1473" s="3">
        <v>3712</v>
      </c>
    </row>
    <row r="1474" spans="1:3">
      <c r="A1474" t="s">
        <v>1</v>
      </c>
      <c r="B1474" s="3">
        <v>0.27300000000000002</v>
      </c>
      <c r="C1474">
        <v>6.4000000000000001E-2</v>
      </c>
    </row>
    <row r="1475" spans="1:3">
      <c r="B1475" s="1"/>
    </row>
    <row r="1476" spans="1:3">
      <c r="A1476" t="s">
        <v>6</v>
      </c>
    </row>
    <row r="1477" spans="1:3">
      <c r="A1477" t="s">
        <v>3</v>
      </c>
      <c r="B1477" s="3">
        <v>4912</v>
      </c>
    </row>
    <row r="1478" spans="1:3">
      <c r="A1478" t="s">
        <v>1</v>
      </c>
      <c r="B1478" s="3">
        <v>0.27500000000000002</v>
      </c>
      <c r="C1478">
        <v>5.3999999999999999E-2</v>
      </c>
    </row>
    <row r="1479" spans="1:3">
      <c r="B1479" s="1"/>
    </row>
    <row r="1480" spans="1:3">
      <c r="A1480" t="s">
        <v>195</v>
      </c>
    </row>
    <row r="1481" spans="1:3">
      <c r="A1481" t="s">
        <v>8</v>
      </c>
      <c r="B1481" t="s">
        <v>196</v>
      </c>
    </row>
    <row r="1482" spans="1:3">
      <c r="A1482" t="s">
        <v>1</v>
      </c>
      <c r="B1482" s="2">
        <v>0.05</v>
      </c>
      <c r="C1482">
        <v>3.6999999999999998E-2</v>
      </c>
    </row>
    <row r="1483" spans="1:3">
      <c r="A1483" t="s">
        <v>56</v>
      </c>
      <c r="B1483" s="2"/>
    </row>
    <row r="1484" spans="1:3">
      <c r="A1484" t="s">
        <v>11</v>
      </c>
    </row>
    <row r="1485" spans="1:3">
      <c r="A1485" t="s">
        <v>1</v>
      </c>
      <c r="B1485" s="1">
        <v>0.32300000000000001</v>
      </c>
      <c r="C1485">
        <v>2.7E-2</v>
      </c>
    </row>
    <row r="1486" spans="1:3">
      <c r="B1486" s="1"/>
    </row>
    <row r="1487" spans="1:3">
      <c r="A1487" t="s">
        <v>8</v>
      </c>
      <c r="B1487" t="s">
        <v>33</v>
      </c>
    </row>
    <row r="1488" spans="1:3">
      <c r="A1488" t="s">
        <v>1</v>
      </c>
      <c r="B1488" s="2">
        <v>0.1</v>
      </c>
      <c r="C1488">
        <v>2.9000000000000001E-2</v>
      </c>
    </row>
    <row r="1489" spans="1:3">
      <c r="A1489" t="s">
        <v>10</v>
      </c>
      <c r="B1489" s="2"/>
    </row>
    <row r="1490" spans="1:3">
      <c r="A1490" t="s">
        <v>11</v>
      </c>
    </row>
    <row r="1491" spans="1:3">
      <c r="A1491" t="s">
        <v>1</v>
      </c>
      <c r="B1491" s="1">
        <v>0.26500000000000001</v>
      </c>
      <c r="C1491">
        <v>2.1000000000000001E-2</v>
      </c>
    </row>
    <row r="1492" spans="1:3">
      <c r="B1492" s="1"/>
    </row>
    <row r="1493" spans="1:3">
      <c r="A1493" t="s">
        <v>195</v>
      </c>
    </row>
    <row r="1494" spans="1:3">
      <c r="A1494" t="s">
        <v>13</v>
      </c>
      <c r="B1494" t="s">
        <v>171</v>
      </c>
    </row>
    <row r="1495" spans="1:3">
      <c r="A1495" t="s">
        <v>1</v>
      </c>
      <c r="B1495" s="2">
        <v>0</v>
      </c>
      <c r="C1495">
        <v>4.3999999999999997E-2</v>
      </c>
    </row>
    <row r="1496" spans="1:3">
      <c r="A1496" t="s">
        <v>22</v>
      </c>
      <c r="B1496" s="2"/>
    </row>
    <row r="1497" spans="1:3">
      <c r="A1497" t="s">
        <v>16</v>
      </c>
    </row>
    <row r="1498" spans="1:3">
      <c r="A1498" t="s">
        <v>1</v>
      </c>
      <c r="B1498" s="1">
        <v>0.32100000000000001</v>
      </c>
      <c r="C1498">
        <v>0.03</v>
      </c>
    </row>
    <row r="1499" spans="1:3">
      <c r="B1499" s="1"/>
    </row>
    <row r="1500" spans="1:3">
      <c r="A1500" t="s">
        <v>13</v>
      </c>
      <c r="B1500" t="s">
        <v>197</v>
      </c>
    </row>
    <row r="1501" spans="1:3">
      <c r="A1501" t="s">
        <v>1</v>
      </c>
      <c r="B1501" s="2">
        <v>0.05</v>
      </c>
      <c r="C1501">
        <v>3.1E-2</v>
      </c>
    </row>
    <row r="1502" spans="1:3">
      <c r="A1502" t="s">
        <v>68</v>
      </c>
      <c r="B1502" s="2"/>
    </row>
    <row r="1503" spans="1:3">
      <c r="A1503" t="s">
        <v>16</v>
      </c>
    </row>
    <row r="1504" spans="1:3">
      <c r="A1504" t="s">
        <v>1</v>
      </c>
      <c r="B1504" s="1">
        <v>0.35099999999999998</v>
      </c>
      <c r="C1504">
        <v>2.8000000000000001E-2</v>
      </c>
    </row>
    <row r="1505" spans="1:3">
      <c r="B1505" s="1"/>
    </row>
    <row r="1506" spans="1:3">
      <c r="A1506" t="s">
        <v>198</v>
      </c>
      <c r="B1506" t="s">
        <v>199</v>
      </c>
      <c r="C1506">
        <v>0</v>
      </c>
    </row>
    <row r="1507" spans="1:3">
      <c r="A1507" t="s">
        <v>200</v>
      </c>
      <c r="B1507" t="s">
        <v>199</v>
      </c>
      <c r="C1507">
        <v>0</v>
      </c>
    </row>
    <row r="1508" spans="1:3">
      <c r="A1508" t="s">
        <v>201</v>
      </c>
      <c r="B1508" t="s">
        <v>199</v>
      </c>
      <c r="C1508">
        <v>0</v>
      </c>
    </row>
    <row r="1509" spans="1:3">
      <c r="A1509" t="s">
        <v>202</v>
      </c>
      <c r="B1509" t="s">
        <v>199</v>
      </c>
      <c r="C1509">
        <v>0</v>
      </c>
    </row>
    <row r="1510" spans="1:3">
      <c r="A1510" t="s">
        <v>203</v>
      </c>
      <c r="B1510" t="s">
        <v>199</v>
      </c>
      <c r="C1510">
        <v>0</v>
      </c>
    </row>
    <row r="1511" spans="1:3">
      <c r="A1511" t="s">
        <v>204</v>
      </c>
      <c r="B1511" t="s">
        <v>199</v>
      </c>
      <c r="C1511">
        <v>0</v>
      </c>
    </row>
    <row r="1512" spans="1:3">
      <c r="A1512" t="s">
        <v>205</v>
      </c>
      <c r="B1512" t="s">
        <v>199</v>
      </c>
      <c r="C1512">
        <v>0</v>
      </c>
    </row>
    <row r="1513" spans="1:3">
      <c r="A1513" t="s">
        <v>206</v>
      </c>
      <c r="B1513" t="s">
        <v>199</v>
      </c>
      <c r="C1513">
        <v>0</v>
      </c>
    </row>
    <row r="1514" spans="1:3">
      <c r="A1514" t="s">
        <v>207</v>
      </c>
      <c r="B1514" t="s">
        <v>199</v>
      </c>
      <c r="C1514">
        <v>0</v>
      </c>
    </row>
    <row r="1515" spans="1:3">
      <c r="A1515" t="s">
        <v>208</v>
      </c>
      <c r="B1515" t="s">
        <v>199</v>
      </c>
      <c r="C1515">
        <v>0</v>
      </c>
    </row>
    <row r="1516" spans="1:3">
      <c r="A1516" t="s">
        <v>209</v>
      </c>
      <c r="B1516" t="s">
        <v>199</v>
      </c>
      <c r="C1516">
        <v>0</v>
      </c>
    </row>
    <row r="1517" spans="1:3">
      <c r="A1517" t="s">
        <v>210</v>
      </c>
      <c r="B1517" t="s">
        <v>199</v>
      </c>
      <c r="C1517">
        <v>0</v>
      </c>
    </row>
    <row r="1518" spans="1:3">
      <c r="A1518" t="s">
        <v>211</v>
      </c>
      <c r="B1518" t="s">
        <v>199</v>
      </c>
      <c r="C1518">
        <v>0</v>
      </c>
    </row>
    <row r="1519" spans="1:3">
      <c r="A1519" t="s">
        <v>212</v>
      </c>
      <c r="B1519" t="s">
        <v>199</v>
      </c>
      <c r="C1519">
        <v>0</v>
      </c>
    </row>
    <row r="1520" spans="1:3">
      <c r="A1520" t="s">
        <v>213</v>
      </c>
      <c r="B1520" t="s">
        <v>199</v>
      </c>
      <c r="C1520">
        <v>0</v>
      </c>
    </row>
    <row r="1521" spans="1:3">
      <c r="A1521" t="s">
        <v>214</v>
      </c>
      <c r="B1521" t="s">
        <v>199</v>
      </c>
      <c r="C1521">
        <v>0</v>
      </c>
    </row>
    <row r="1522" spans="1:3">
      <c r="A1522" t="s">
        <v>215</v>
      </c>
      <c r="B1522" t="s">
        <v>199</v>
      </c>
      <c r="C1522">
        <v>0</v>
      </c>
    </row>
    <row r="1523" spans="1:3">
      <c r="A1523" t="s">
        <v>216</v>
      </c>
      <c r="B1523" t="s">
        <v>199</v>
      </c>
      <c r="C1523">
        <v>0</v>
      </c>
    </row>
    <row r="1524" spans="1:3">
      <c r="A1524" t="s">
        <v>217</v>
      </c>
      <c r="B1524" t="s">
        <v>199</v>
      </c>
      <c r="C1524">
        <v>0</v>
      </c>
    </row>
    <row r="1525" spans="1:3">
      <c r="A1525" t="s">
        <v>218</v>
      </c>
      <c r="B1525" t="s">
        <v>199</v>
      </c>
      <c r="C1525">
        <v>0</v>
      </c>
    </row>
    <row r="1526" spans="1:3">
      <c r="A1526" t="s">
        <v>219</v>
      </c>
      <c r="B1526" t="s">
        <v>199</v>
      </c>
      <c r="C1526">
        <v>0</v>
      </c>
    </row>
    <row r="1527" spans="1:3">
      <c r="A1527" t="s">
        <v>220</v>
      </c>
      <c r="B1527" t="s">
        <v>199</v>
      </c>
      <c r="C1527">
        <v>0</v>
      </c>
    </row>
    <row r="1528" spans="1:3">
      <c r="A1528" t="s">
        <v>221</v>
      </c>
      <c r="B1528" t="s">
        <v>199</v>
      </c>
      <c r="C1528">
        <v>0</v>
      </c>
    </row>
    <row r="1529" spans="1:3">
      <c r="A1529" t="s">
        <v>222</v>
      </c>
      <c r="B1529" t="s">
        <v>199</v>
      </c>
      <c r="C1529">
        <v>0</v>
      </c>
    </row>
    <row r="1530" spans="1:3">
      <c r="A1530" t="s">
        <v>223</v>
      </c>
      <c r="B1530" t="s">
        <v>199</v>
      </c>
      <c r="C1530">
        <v>0</v>
      </c>
    </row>
    <row r="1531" spans="1:3">
      <c r="A1531" t="s">
        <v>224</v>
      </c>
      <c r="B1531" t="s">
        <v>199</v>
      </c>
      <c r="C1531">
        <v>0</v>
      </c>
    </row>
    <row r="1532" spans="1:3">
      <c r="A1532" t="s">
        <v>225</v>
      </c>
      <c r="B1532" t="s">
        <v>199</v>
      </c>
      <c r="C1532">
        <v>0</v>
      </c>
    </row>
    <row r="1533" spans="1:3">
      <c r="A1533" t="s">
        <v>226</v>
      </c>
      <c r="B1533" t="s">
        <v>199</v>
      </c>
      <c r="C1533">
        <v>0</v>
      </c>
    </row>
    <row r="1534" spans="1:3">
      <c r="A1534" t="s">
        <v>337</v>
      </c>
      <c r="B1534" t="s">
        <v>199</v>
      </c>
      <c r="C1534">
        <v>0</v>
      </c>
    </row>
    <row r="1535" spans="1:3">
      <c r="A1535" t="s">
        <v>227</v>
      </c>
      <c r="B1535" t="s">
        <v>199</v>
      </c>
      <c r="C1535">
        <v>0</v>
      </c>
    </row>
    <row r="1536" spans="1:3">
      <c r="A1536" t="s">
        <v>228</v>
      </c>
      <c r="B1536" t="s">
        <v>199</v>
      </c>
      <c r="C1536">
        <v>0</v>
      </c>
    </row>
    <row r="1537" spans="1:3">
      <c r="A1537" t="s">
        <v>338</v>
      </c>
      <c r="B1537" t="s">
        <v>199</v>
      </c>
      <c r="C1537">
        <v>0</v>
      </c>
    </row>
    <row r="1538" spans="1:3">
      <c r="A1538" t="s">
        <v>198</v>
      </c>
      <c r="B1538" t="s">
        <v>229</v>
      </c>
      <c r="C1538">
        <v>0</v>
      </c>
    </row>
    <row r="1539" spans="1:3">
      <c r="A1539" t="s">
        <v>200</v>
      </c>
      <c r="B1539" t="s">
        <v>229</v>
      </c>
      <c r="C1539">
        <v>0</v>
      </c>
    </row>
    <row r="1540" spans="1:3">
      <c r="A1540" t="s">
        <v>201</v>
      </c>
      <c r="B1540" t="s">
        <v>229</v>
      </c>
      <c r="C1540">
        <v>0</v>
      </c>
    </row>
    <row r="1541" spans="1:3">
      <c r="A1541" t="s">
        <v>202</v>
      </c>
      <c r="B1541" t="s">
        <v>229</v>
      </c>
      <c r="C1541">
        <v>0</v>
      </c>
    </row>
    <row r="1542" spans="1:3">
      <c r="A1542" t="s">
        <v>203</v>
      </c>
      <c r="B1542" t="s">
        <v>229</v>
      </c>
      <c r="C1542">
        <v>0</v>
      </c>
    </row>
    <row r="1543" spans="1:3">
      <c r="A1543" t="s">
        <v>204</v>
      </c>
      <c r="B1543" t="s">
        <v>229</v>
      </c>
      <c r="C1543">
        <v>0</v>
      </c>
    </row>
    <row r="1544" spans="1:3">
      <c r="A1544" t="s">
        <v>205</v>
      </c>
      <c r="B1544" t="s">
        <v>229</v>
      </c>
      <c r="C1544">
        <v>0</v>
      </c>
    </row>
    <row r="1545" spans="1:3">
      <c r="A1545" t="s">
        <v>206</v>
      </c>
      <c r="B1545" t="s">
        <v>229</v>
      </c>
      <c r="C1545">
        <v>0</v>
      </c>
    </row>
    <row r="1546" spans="1:3">
      <c r="A1546" t="s">
        <v>207</v>
      </c>
      <c r="B1546" t="s">
        <v>229</v>
      </c>
      <c r="C1546">
        <v>0</v>
      </c>
    </row>
    <row r="1547" spans="1:3">
      <c r="A1547" t="s">
        <v>208</v>
      </c>
      <c r="B1547" t="s">
        <v>229</v>
      </c>
      <c r="C1547">
        <v>0</v>
      </c>
    </row>
    <row r="1548" spans="1:3">
      <c r="A1548" t="s">
        <v>209</v>
      </c>
      <c r="B1548" t="s">
        <v>229</v>
      </c>
      <c r="C1548">
        <v>0</v>
      </c>
    </row>
    <row r="1549" spans="1:3">
      <c r="A1549" t="s">
        <v>210</v>
      </c>
      <c r="B1549" t="s">
        <v>229</v>
      </c>
      <c r="C1549">
        <v>0</v>
      </c>
    </row>
    <row r="1550" spans="1:3">
      <c r="A1550" t="s">
        <v>211</v>
      </c>
      <c r="B1550" t="s">
        <v>229</v>
      </c>
      <c r="C1550">
        <v>0</v>
      </c>
    </row>
    <row r="1551" spans="1:3">
      <c r="A1551" t="s">
        <v>212</v>
      </c>
      <c r="B1551" t="s">
        <v>229</v>
      </c>
      <c r="C1551">
        <v>0</v>
      </c>
    </row>
    <row r="1552" spans="1:3">
      <c r="A1552" t="s">
        <v>213</v>
      </c>
      <c r="B1552" t="s">
        <v>229</v>
      </c>
      <c r="C1552">
        <v>0</v>
      </c>
    </row>
    <row r="1553" spans="1:3">
      <c r="A1553" t="s">
        <v>214</v>
      </c>
      <c r="B1553" t="s">
        <v>229</v>
      </c>
      <c r="C1553">
        <v>0</v>
      </c>
    </row>
    <row r="1554" spans="1:3">
      <c r="A1554" t="s">
        <v>215</v>
      </c>
      <c r="B1554" t="s">
        <v>229</v>
      </c>
      <c r="C1554">
        <v>0</v>
      </c>
    </row>
    <row r="1555" spans="1:3">
      <c r="A1555" t="s">
        <v>216</v>
      </c>
      <c r="B1555" t="s">
        <v>229</v>
      </c>
      <c r="C1555">
        <v>0</v>
      </c>
    </row>
    <row r="1556" spans="1:3">
      <c r="A1556" t="s">
        <v>217</v>
      </c>
      <c r="B1556" t="s">
        <v>229</v>
      </c>
      <c r="C1556">
        <v>0</v>
      </c>
    </row>
    <row r="1557" spans="1:3">
      <c r="A1557" t="s">
        <v>218</v>
      </c>
      <c r="B1557" t="s">
        <v>229</v>
      </c>
      <c r="C1557">
        <v>0</v>
      </c>
    </row>
    <row r="1558" spans="1:3">
      <c r="A1558" t="s">
        <v>219</v>
      </c>
      <c r="B1558" t="s">
        <v>229</v>
      </c>
      <c r="C1558">
        <v>0</v>
      </c>
    </row>
    <row r="1559" spans="1:3">
      <c r="A1559" t="s">
        <v>220</v>
      </c>
      <c r="B1559" t="s">
        <v>229</v>
      </c>
      <c r="C1559">
        <v>0</v>
      </c>
    </row>
    <row r="1560" spans="1:3">
      <c r="A1560" t="s">
        <v>221</v>
      </c>
      <c r="B1560" t="s">
        <v>229</v>
      </c>
      <c r="C1560">
        <v>0</v>
      </c>
    </row>
    <row r="1561" spans="1:3">
      <c r="A1561" t="s">
        <v>222</v>
      </c>
      <c r="B1561" t="s">
        <v>229</v>
      </c>
      <c r="C1561">
        <v>0</v>
      </c>
    </row>
    <row r="1562" spans="1:3">
      <c r="A1562" t="s">
        <v>223</v>
      </c>
      <c r="B1562" t="s">
        <v>229</v>
      </c>
      <c r="C1562">
        <v>0</v>
      </c>
    </row>
    <row r="1563" spans="1:3">
      <c r="A1563" t="s">
        <v>224</v>
      </c>
      <c r="B1563" t="s">
        <v>229</v>
      </c>
      <c r="C1563">
        <v>0</v>
      </c>
    </row>
    <row r="1564" spans="1:3">
      <c r="A1564" t="s">
        <v>225</v>
      </c>
      <c r="B1564" t="s">
        <v>229</v>
      </c>
      <c r="C1564">
        <v>0</v>
      </c>
    </row>
    <row r="1565" spans="1:3">
      <c r="A1565" t="s">
        <v>226</v>
      </c>
      <c r="B1565" t="s">
        <v>229</v>
      </c>
      <c r="C1565">
        <v>0</v>
      </c>
    </row>
    <row r="1566" spans="1:3">
      <c r="A1566" t="s">
        <v>337</v>
      </c>
      <c r="B1566" t="s">
        <v>229</v>
      </c>
      <c r="C1566">
        <v>0</v>
      </c>
    </row>
    <row r="1567" spans="1:3">
      <c r="A1567" t="s">
        <v>227</v>
      </c>
      <c r="B1567" t="s">
        <v>229</v>
      </c>
      <c r="C1567">
        <v>0</v>
      </c>
    </row>
    <row r="1568" spans="1:3">
      <c r="A1568" t="s">
        <v>228</v>
      </c>
      <c r="B1568" t="s">
        <v>229</v>
      </c>
      <c r="C1568">
        <v>0</v>
      </c>
    </row>
    <row r="1569" spans="1:3">
      <c r="A1569" t="s">
        <v>338</v>
      </c>
      <c r="B1569" t="s">
        <v>229</v>
      </c>
      <c r="C1569">
        <v>0</v>
      </c>
    </row>
    <row r="1570" spans="1:3">
      <c r="A1570" t="s">
        <v>198</v>
      </c>
      <c r="B1570" t="s">
        <v>4</v>
      </c>
      <c r="C1570">
        <v>0</v>
      </c>
    </row>
    <row r="1571" spans="1:3">
      <c r="A1571" t="s">
        <v>200</v>
      </c>
      <c r="B1571" t="s">
        <v>4</v>
      </c>
      <c r="C1571">
        <v>0</v>
      </c>
    </row>
    <row r="1572" spans="1:3">
      <c r="A1572" t="s">
        <v>201</v>
      </c>
      <c r="B1572" t="s">
        <v>4</v>
      </c>
      <c r="C1572">
        <v>0</v>
      </c>
    </row>
    <row r="1573" spans="1:3">
      <c r="A1573" t="s">
        <v>202</v>
      </c>
      <c r="B1573" t="s">
        <v>4</v>
      </c>
      <c r="C1573">
        <v>0</v>
      </c>
    </row>
    <row r="1574" spans="1:3">
      <c r="A1574" t="s">
        <v>203</v>
      </c>
      <c r="B1574" t="s">
        <v>4</v>
      </c>
      <c r="C1574">
        <v>0</v>
      </c>
    </row>
    <row r="1575" spans="1:3">
      <c r="A1575" t="s">
        <v>204</v>
      </c>
      <c r="B1575" t="s">
        <v>4</v>
      </c>
      <c r="C1575">
        <v>0</v>
      </c>
    </row>
    <row r="1576" spans="1:3">
      <c r="A1576" t="s">
        <v>205</v>
      </c>
      <c r="B1576" t="s">
        <v>4</v>
      </c>
      <c r="C1576">
        <v>0</v>
      </c>
    </row>
    <row r="1577" spans="1:3">
      <c r="A1577" t="s">
        <v>206</v>
      </c>
      <c r="B1577" t="s">
        <v>4</v>
      </c>
      <c r="C1577">
        <v>0</v>
      </c>
    </row>
    <row r="1578" spans="1:3">
      <c r="A1578" t="s">
        <v>207</v>
      </c>
      <c r="B1578" t="s">
        <v>4</v>
      </c>
      <c r="C1578">
        <v>0</v>
      </c>
    </row>
    <row r="1579" spans="1:3">
      <c r="A1579" t="s">
        <v>208</v>
      </c>
      <c r="B1579" t="s">
        <v>4</v>
      </c>
      <c r="C1579">
        <v>0</v>
      </c>
    </row>
    <row r="1580" spans="1:3">
      <c r="A1580" t="s">
        <v>209</v>
      </c>
      <c r="B1580" t="s">
        <v>4</v>
      </c>
      <c r="C1580">
        <v>0</v>
      </c>
    </row>
    <row r="1581" spans="1:3">
      <c r="A1581" t="s">
        <v>210</v>
      </c>
      <c r="B1581" t="s">
        <v>4</v>
      </c>
      <c r="C1581">
        <v>0</v>
      </c>
    </row>
    <row r="1582" spans="1:3">
      <c r="A1582" t="s">
        <v>211</v>
      </c>
      <c r="B1582" t="s">
        <v>4</v>
      </c>
      <c r="C1582">
        <v>0</v>
      </c>
    </row>
    <row r="1583" spans="1:3">
      <c r="A1583" t="s">
        <v>212</v>
      </c>
      <c r="B1583" t="s">
        <v>4</v>
      </c>
      <c r="C1583">
        <v>0</v>
      </c>
    </row>
    <row r="1584" spans="1:3">
      <c r="A1584" t="s">
        <v>213</v>
      </c>
      <c r="B1584" t="s">
        <v>4</v>
      </c>
      <c r="C1584">
        <v>0</v>
      </c>
    </row>
    <row r="1585" spans="1:3">
      <c r="A1585" t="s">
        <v>214</v>
      </c>
      <c r="B1585" t="s">
        <v>4</v>
      </c>
      <c r="C1585">
        <v>0</v>
      </c>
    </row>
    <row r="1586" spans="1:3">
      <c r="A1586" t="s">
        <v>215</v>
      </c>
      <c r="B1586" t="s">
        <v>4</v>
      </c>
      <c r="C1586">
        <v>0</v>
      </c>
    </row>
    <row r="1587" spans="1:3">
      <c r="A1587" t="s">
        <v>216</v>
      </c>
      <c r="B1587" t="s">
        <v>4</v>
      </c>
      <c r="C1587">
        <v>0</v>
      </c>
    </row>
    <row r="1588" spans="1:3">
      <c r="A1588" t="s">
        <v>217</v>
      </c>
      <c r="B1588" t="s">
        <v>4</v>
      </c>
      <c r="C1588">
        <v>0</v>
      </c>
    </row>
    <row r="1589" spans="1:3">
      <c r="A1589" t="s">
        <v>218</v>
      </c>
      <c r="B1589" t="s">
        <v>4</v>
      </c>
      <c r="C1589">
        <v>0</v>
      </c>
    </row>
    <row r="1590" spans="1:3">
      <c r="A1590" t="s">
        <v>219</v>
      </c>
      <c r="B1590" t="s">
        <v>4</v>
      </c>
      <c r="C1590">
        <v>0</v>
      </c>
    </row>
    <row r="1591" spans="1:3">
      <c r="A1591" t="s">
        <v>220</v>
      </c>
      <c r="B1591" t="s">
        <v>4</v>
      </c>
      <c r="C1591">
        <v>0</v>
      </c>
    </row>
    <row r="1592" spans="1:3">
      <c r="A1592" t="s">
        <v>221</v>
      </c>
      <c r="B1592" t="s">
        <v>4</v>
      </c>
      <c r="C1592">
        <v>0</v>
      </c>
    </row>
    <row r="1593" spans="1:3">
      <c r="A1593" t="s">
        <v>222</v>
      </c>
      <c r="B1593" t="s">
        <v>4</v>
      </c>
      <c r="C1593">
        <v>0</v>
      </c>
    </row>
    <row r="1594" spans="1:3">
      <c r="A1594" t="s">
        <v>223</v>
      </c>
      <c r="B1594" t="s">
        <v>4</v>
      </c>
      <c r="C1594">
        <v>0</v>
      </c>
    </row>
    <row r="1595" spans="1:3">
      <c r="A1595" t="s">
        <v>224</v>
      </c>
      <c r="B1595" t="s">
        <v>4</v>
      </c>
      <c r="C1595">
        <v>0</v>
      </c>
    </row>
    <row r="1596" spans="1:3">
      <c r="A1596" t="s">
        <v>225</v>
      </c>
      <c r="B1596" t="s">
        <v>4</v>
      </c>
      <c r="C1596">
        <v>0</v>
      </c>
    </row>
    <row r="1597" spans="1:3">
      <c r="A1597" t="s">
        <v>226</v>
      </c>
      <c r="B1597" t="s">
        <v>4</v>
      </c>
      <c r="C1597">
        <v>0</v>
      </c>
    </row>
    <row r="1598" spans="1:3">
      <c r="A1598" t="s">
        <v>337</v>
      </c>
      <c r="B1598" t="s">
        <v>4</v>
      </c>
      <c r="C1598">
        <v>0</v>
      </c>
    </row>
    <row r="1599" spans="1:3">
      <c r="A1599" t="s">
        <v>227</v>
      </c>
      <c r="B1599" t="s">
        <v>4</v>
      </c>
      <c r="C1599">
        <v>0</v>
      </c>
    </row>
    <row r="1600" spans="1:3">
      <c r="A1600" t="s">
        <v>228</v>
      </c>
      <c r="B1600" t="s">
        <v>4</v>
      </c>
      <c r="C1600">
        <v>0</v>
      </c>
    </row>
    <row r="1601" spans="1:3">
      <c r="A1601" t="s">
        <v>338</v>
      </c>
      <c r="B1601" t="s">
        <v>4</v>
      </c>
      <c r="C1601">
        <v>0</v>
      </c>
    </row>
    <row r="1602" spans="1:3">
      <c r="A1602" t="s">
        <v>198</v>
      </c>
      <c r="B1602" t="s">
        <v>230</v>
      </c>
      <c r="C1602">
        <v>0</v>
      </c>
    </row>
    <row r="1603" spans="1:3">
      <c r="A1603" t="s">
        <v>200</v>
      </c>
      <c r="B1603" t="s">
        <v>230</v>
      </c>
      <c r="C1603">
        <v>0</v>
      </c>
    </row>
    <row r="1604" spans="1:3">
      <c r="A1604" t="s">
        <v>201</v>
      </c>
      <c r="B1604" t="s">
        <v>230</v>
      </c>
      <c r="C1604">
        <v>0</v>
      </c>
    </row>
    <row r="1605" spans="1:3">
      <c r="A1605" t="s">
        <v>202</v>
      </c>
      <c r="B1605" t="s">
        <v>230</v>
      </c>
      <c r="C1605">
        <v>0</v>
      </c>
    </row>
    <row r="1606" spans="1:3">
      <c r="A1606" t="s">
        <v>203</v>
      </c>
      <c r="B1606" t="s">
        <v>230</v>
      </c>
      <c r="C1606">
        <v>0</v>
      </c>
    </row>
    <row r="1607" spans="1:3">
      <c r="A1607" t="s">
        <v>204</v>
      </c>
      <c r="B1607" t="s">
        <v>230</v>
      </c>
      <c r="C1607">
        <v>0</v>
      </c>
    </row>
    <row r="1608" spans="1:3">
      <c r="A1608" t="s">
        <v>205</v>
      </c>
      <c r="B1608" t="s">
        <v>230</v>
      </c>
      <c r="C1608">
        <v>0</v>
      </c>
    </row>
    <row r="1609" spans="1:3">
      <c r="A1609" t="s">
        <v>206</v>
      </c>
      <c r="B1609" t="s">
        <v>230</v>
      </c>
      <c r="C1609">
        <v>0</v>
      </c>
    </row>
    <row r="1610" spans="1:3">
      <c r="A1610" t="s">
        <v>207</v>
      </c>
      <c r="B1610" t="s">
        <v>230</v>
      </c>
      <c r="C1610">
        <v>0</v>
      </c>
    </row>
    <row r="1611" spans="1:3">
      <c r="A1611" t="s">
        <v>208</v>
      </c>
      <c r="B1611" t="s">
        <v>230</v>
      </c>
      <c r="C1611">
        <v>0</v>
      </c>
    </row>
    <row r="1612" spans="1:3">
      <c r="A1612" t="s">
        <v>209</v>
      </c>
      <c r="B1612" t="s">
        <v>230</v>
      </c>
      <c r="C1612">
        <v>0</v>
      </c>
    </row>
    <row r="1613" spans="1:3">
      <c r="A1613" t="s">
        <v>210</v>
      </c>
      <c r="B1613" t="s">
        <v>230</v>
      </c>
      <c r="C1613">
        <v>0</v>
      </c>
    </row>
    <row r="1614" spans="1:3">
      <c r="A1614" t="s">
        <v>211</v>
      </c>
      <c r="B1614" t="s">
        <v>230</v>
      </c>
      <c r="C1614">
        <v>0</v>
      </c>
    </row>
    <row r="1615" spans="1:3">
      <c r="A1615" t="s">
        <v>212</v>
      </c>
      <c r="B1615" t="s">
        <v>230</v>
      </c>
      <c r="C1615">
        <v>0</v>
      </c>
    </row>
    <row r="1616" spans="1:3">
      <c r="A1616" t="s">
        <v>213</v>
      </c>
      <c r="B1616" t="s">
        <v>230</v>
      </c>
      <c r="C1616">
        <v>0</v>
      </c>
    </row>
    <row r="1617" spans="1:3">
      <c r="A1617" t="s">
        <v>214</v>
      </c>
      <c r="B1617" t="s">
        <v>230</v>
      </c>
      <c r="C1617">
        <v>0</v>
      </c>
    </row>
    <row r="1618" spans="1:3">
      <c r="A1618" t="s">
        <v>215</v>
      </c>
      <c r="B1618" t="s">
        <v>230</v>
      </c>
      <c r="C1618">
        <v>0</v>
      </c>
    </row>
    <row r="1619" spans="1:3">
      <c r="A1619" t="s">
        <v>216</v>
      </c>
      <c r="B1619" t="s">
        <v>230</v>
      </c>
      <c r="C1619">
        <v>0</v>
      </c>
    </row>
    <row r="1620" spans="1:3">
      <c r="A1620" t="s">
        <v>217</v>
      </c>
      <c r="B1620" t="s">
        <v>230</v>
      </c>
      <c r="C1620">
        <v>0</v>
      </c>
    </row>
    <row r="1621" spans="1:3">
      <c r="A1621" t="s">
        <v>218</v>
      </c>
      <c r="B1621" t="s">
        <v>230</v>
      </c>
      <c r="C1621">
        <v>0</v>
      </c>
    </row>
    <row r="1622" spans="1:3">
      <c r="A1622" t="s">
        <v>219</v>
      </c>
      <c r="B1622" t="s">
        <v>230</v>
      </c>
      <c r="C1622">
        <v>0</v>
      </c>
    </row>
    <row r="1623" spans="1:3">
      <c r="A1623" t="s">
        <v>220</v>
      </c>
      <c r="B1623" t="s">
        <v>230</v>
      </c>
      <c r="C1623">
        <v>0</v>
      </c>
    </row>
    <row r="1624" spans="1:3">
      <c r="A1624" t="s">
        <v>221</v>
      </c>
      <c r="B1624" t="s">
        <v>230</v>
      </c>
      <c r="C1624">
        <v>0</v>
      </c>
    </row>
    <row r="1625" spans="1:3">
      <c r="A1625" t="s">
        <v>222</v>
      </c>
      <c r="B1625" t="s">
        <v>230</v>
      </c>
      <c r="C1625">
        <v>0</v>
      </c>
    </row>
    <row r="1626" spans="1:3">
      <c r="A1626" t="s">
        <v>223</v>
      </c>
      <c r="B1626" t="s">
        <v>230</v>
      </c>
      <c r="C1626">
        <v>0</v>
      </c>
    </row>
    <row r="1627" spans="1:3">
      <c r="A1627" t="s">
        <v>224</v>
      </c>
      <c r="B1627" t="s">
        <v>230</v>
      </c>
      <c r="C1627">
        <v>0</v>
      </c>
    </row>
    <row r="1628" spans="1:3">
      <c r="A1628" t="s">
        <v>225</v>
      </c>
      <c r="B1628" t="s">
        <v>230</v>
      </c>
      <c r="C1628">
        <v>0</v>
      </c>
    </row>
    <row r="1629" spans="1:3">
      <c r="A1629" t="s">
        <v>226</v>
      </c>
      <c r="B1629" t="s">
        <v>230</v>
      </c>
      <c r="C1629">
        <v>0</v>
      </c>
    </row>
    <row r="1630" spans="1:3">
      <c r="A1630" t="s">
        <v>337</v>
      </c>
      <c r="B1630" t="s">
        <v>230</v>
      </c>
      <c r="C1630">
        <v>0</v>
      </c>
    </row>
    <row r="1631" spans="1:3">
      <c r="A1631" t="s">
        <v>227</v>
      </c>
      <c r="B1631" t="s">
        <v>230</v>
      </c>
      <c r="C1631">
        <v>0</v>
      </c>
    </row>
    <row r="1632" spans="1:3">
      <c r="A1632" t="s">
        <v>228</v>
      </c>
      <c r="B1632" t="s">
        <v>230</v>
      </c>
      <c r="C1632">
        <v>0</v>
      </c>
    </row>
    <row r="1633" spans="1:3">
      <c r="A1633" t="s">
        <v>338</v>
      </c>
      <c r="B1633" t="s">
        <v>230</v>
      </c>
      <c r="C1633">
        <v>0</v>
      </c>
    </row>
    <row r="1634" spans="1:3">
      <c r="A1634" t="s">
        <v>198</v>
      </c>
      <c r="B1634" t="s">
        <v>231</v>
      </c>
      <c r="C1634">
        <v>0</v>
      </c>
    </row>
    <row r="1635" spans="1:3">
      <c r="A1635" t="s">
        <v>200</v>
      </c>
      <c r="B1635" t="s">
        <v>231</v>
      </c>
      <c r="C1635">
        <v>0</v>
      </c>
    </row>
    <row r="1636" spans="1:3">
      <c r="A1636" t="s">
        <v>201</v>
      </c>
      <c r="B1636" t="s">
        <v>231</v>
      </c>
      <c r="C1636">
        <v>0</v>
      </c>
    </row>
    <row r="1637" spans="1:3">
      <c r="A1637" t="s">
        <v>202</v>
      </c>
      <c r="B1637" t="s">
        <v>231</v>
      </c>
      <c r="C1637">
        <v>0</v>
      </c>
    </row>
    <row r="1638" spans="1:3">
      <c r="A1638" t="s">
        <v>203</v>
      </c>
      <c r="B1638" t="s">
        <v>231</v>
      </c>
      <c r="C1638">
        <v>0</v>
      </c>
    </row>
    <row r="1639" spans="1:3">
      <c r="A1639" t="s">
        <v>204</v>
      </c>
      <c r="B1639" t="s">
        <v>231</v>
      </c>
      <c r="C1639">
        <v>0</v>
      </c>
    </row>
    <row r="1640" spans="1:3">
      <c r="A1640" t="s">
        <v>205</v>
      </c>
      <c r="B1640" t="s">
        <v>231</v>
      </c>
      <c r="C1640">
        <v>0</v>
      </c>
    </row>
    <row r="1641" spans="1:3">
      <c r="A1641" t="s">
        <v>206</v>
      </c>
      <c r="B1641" t="s">
        <v>231</v>
      </c>
      <c r="C1641">
        <v>0</v>
      </c>
    </row>
    <row r="1642" spans="1:3">
      <c r="A1642" t="s">
        <v>207</v>
      </c>
      <c r="B1642" t="s">
        <v>231</v>
      </c>
      <c r="C1642">
        <v>0</v>
      </c>
    </row>
    <row r="1643" spans="1:3">
      <c r="A1643" t="s">
        <v>208</v>
      </c>
      <c r="B1643" t="s">
        <v>231</v>
      </c>
      <c r="C1643">
        <v>0</v>
      </c>
    </row>
    <row r="1644" spans="1:3">
      <c r="A1644" t="s">
        <v>209</v>
      </c>
      <c r="B1644" t="s">
        <v>231</v>
      </c>
      <c r="C1644">
        <v>0</v>
      </c>
    </row>
    <row r="1645" spans="1:3">
      <c r="A1645" t="s">
        <v>210</v>
      </c>
      <c r="B1645" t="s">
        <v>231</v>
      </c>
      <c r="C1645">
        <v>0</v>
      </c>
    </row>
    <row r="1646" spans="1:3">
      <c r="A1646" t="s">
        <v>211</v>
      </c>
      <c r="B1646" t="s">
        <v>231</v>
      </c>
      <c r="C1646">
        <v>0</v>
      </c>
    </row>
    <row r="1647" spans="1:3">
      <c r="A1647" t="s">
        <v>212</v>
      </c>
      <c r="B1647" t="s">
        <v>231</v>
      </c>
      <c r="C1647">
        <v>0</v>
      </c>
    </row>
    <row r="1648" spans="1:3">
      <c r="A1648" t="s">
        <v>213</v>
      </c>
      <c r="B1648" t="s">
        <v>231</v>
      </c>
      <c r="C1648">
        <v>0</v>
      </c>
    </row>
    <row r="1649" spans="1:3">
      <c r="A1649" t="s">
        <v>214</v>
      </c>
      <c r="B1649" t="s">
        <v>231</v>
      </c>
      <c r="C1649">
        <v>0</v>
      </c>
    </row>
    <row r="1650" spans="1:3">
      <c r="A1650" t="s">
        <v>215</v>
      </c>
      <c r="B1650" t="s">
        <v>231</v>
      </c>
      <c r="C1650">
        <v>0</v>
      </c>
    </row>
    <row r="1651" spans="1:3">
      <c r="A1651" t="s">
        <v>216</v>
      </c>
      <c r="B1651" t="s">
        <v>231</v>
      </c>
      <c r="C1651">
        <v>0</v>
      </c>
    </row>
    <row r="1652" spans="1:3">
      <c r="A1652" t="s">
        <v>217</v>
      </c>
      <c r="B1652" t="s">
        <v>231</v>
      </c>
      <c r="C1652">
        <v>0</v>
      </c>
    </row>
    <row r="1653" spans="1:3">
      <c r="A1653" t="s">
        <v>218</v>
      </c>
      <c r="B1653" t="s">
        <v>231</v>
      </c>
      <c r="C1653">
        <v>0</v>
      </c>
    </row>
    <row r="1654" spans="1:3">
      <c r="A1654" t="s">
        <v>219</v>
      </c>
      <c r="B1654" t="s">
        <v>231</v>
      </c>
      <c r="C1654">
        <v>0</v>
      </c>
    </row>
    <row r="1655" spans="1:3">
      <c r="A1655" t="s">
        <v>220</v>
      </c>
      <c r="B1655" t="s">
        <v>231</v>
      </c>
      <c r="C1655">
        <v>0</v>
      </c>
    </row>
    <row r="1656" spans="1:3">
      <c r="A1656" t="s">
        <v>221</v>
      </c>
      <c r="B1656" t="s">
        <v>231</v>
      </c>
      <c r="C1656">
        <v>0</v>
      </c>
    </row>
    <row r="1657" spans="1:3">
      <c r="A1657" t="s">
        <v>222</v>
      </c>
      <c r="B1657" t="s">
        <v>231</v>
      </c>
      <c r="C1657">
        <v>0</v>
      </c>
    </row>
    <row r="1658" spans="1:3">
      <c r="A1658" t="s">
        <v>223</v>
      </c>
      <c r="B1658" t="s">
        <v>231</v>
      </c>
      <c r="C1658">
        <v>0</v>
      </c>
    </row>
    <row r="1659" spans="1:3">
      <c r="A1659" t="s">
        <v>224</v>
      </c>
      <c r="B1659" t="s">
        <v>231</v>
      </c>
      <c r="C1659">
        <v>0</v>
      </c>
    </row>
    <row r="1660" spans="1:3">
      <c r="A1660" t="s">
        <v>225</v>
      </c>
      <c r="B1660" t="s">
        <v>231</v>
      </c>
      <c r="C1660">
        <v>0</v>
      </c>
    </row>
    <row r="1661" spans="1:3">
      <c r="A1661" t="s">
        <v>226</v>
      </c>
      <c r="B1661" t="s">
        <v>231</v>
      </c>
      <c r="C1661">
        <v>0</v>
      </c>
    </row>
    <row r="1662" spans="1:3">
      <c r="A1662" t="s">
        <v>337</v>
      </c>
      <c r="B1662" t="s">
        <v>231</v>
      </c>
      <c r="C1662">
        <v>0</v>
      </c>
    </row>
    <row r="1663" spans="1:3">
      <c r="A1663" t="s">
        <v>227</v>
      </c>
      <c r="B1663" t="s">
        <v>231</v>
      </c>
      <c r="C1663">
        <v>0</v>
      </c>
    </row>
    <row r="1664" spans="1:3">
      <c r="A1664" t="s">
        <v>228</v>
      </c>
      <c r="B1664" t="s">
        <v>231</v>
      </c>
      <c r="C1664">
        <v>0</v>
      </c>
    </row>
    <row r="1665" spans="1:3">
      <c r="A1665" t="s">
        <v>338</v>
      </c>
      <c r="B1665" t="s">
        <v>231</v>
      </c>
      <c r="C1665">
        <v>0</v>
      </c>
    </row>
    <row r="1666" spans="1:3">
      <c r="A1666" t="s">
        <v>198</v>
      </c>
      <c r="B1666" t="s">
        <v>269</v>
      </c>
      <c r="C1666">
        <v>100</v>
      </c>
    </row>
    <row r="1667" spans="1:3">
      <c r="A1667" t="s">
        <v>200</v>
      </c>
      <c r="B1667" t="s">
        <v>269</v>
      </c>
      <c r="C1667">
        <v>58</v>
      </c>
    </row>
    <row r="1668" spans="1:3">
      <c r="A1668" t="s">
        <v>201</v>
      </c>
      <c r="B1668" t="s">
        <v>269</v>
      </c>
      <c r="C1668">
        <v>87</v>
      </c>
    </row>
    <row r="1669" spans="1:3">
      <c r="A1669" t="s">
        <v>202</v>
      </c>
      <c r="B1669" t="s">
        <v>269</v>
      </c>
      <c r="C1669">
        <v>74</v>
      </c>
    </row>
    <row r="1670" spans="1:3">
      <c r="A1670" t="s">
        <v>203</v>
      </c>
      <c r="B1670" t="s">
        <v>269</v>
      </c>
      <c r="C1670">
        <v>20</v>
      </c>
    </row>
    <row r="1671" spans="1:3">
      <c r="A1671" t="s">
        <v>204</v>
      </c>
      <c r="B1671" t="s">
        <v>269</v>
      </c>
      <c r="C1671">
        <v>30</v>
      </c>
    </row>
    <row r="1672" spans="1:3">
      <c r="A1672" t="s">
        <v>205</v>
      </c>
      <c r="B1672" t="s">
        <v>269</v>
      </c>
      <c r="C1672">
        <v>82</v>
      </c>
    </row>
    <row r="1673" spans="1:3">
      <c r="A1673" t="s">
        <v>206</v>
      </c>
      <c r="B1673" t="s">
        <v>269</v>
      </c>
      <c r="C1673">
        <v>60</v>
      </c>
    </row>
    <row r="1674" spans="1:3">
      <c r="A1674" t="s">
        <v>207</v>
      </c>
      <c r="B1674" t="s">
        <v>269</v>
      </c>
      <c r="C1674">
        <v>70</v>
      </c>
    </row>
    <row r="1675" spans="1:3">
      <c r="A1675" t="s">
        <v>208</v>
      </c>
      <c r="B1675" t="s">
        <v>269</v>
      </c>
      <c r="C1675">
        <v>73</v>
      </c>
    </row>
    <row r="1676" spans="1:3">
      <c r="A1676" t="s">
        <v>209</v>
      </c>
      <c r="B1676" t="s">
        <v>269</v>
      </c>
      <c r="C1676">
        <v>112</v>
      </c>
    </row>
    <row r="1677" spans="1:3">
      <c r="A1677" t="s">
        <v>210</v>
      </c>
      <c r="B1677" t="s">
        <v>269</v>
      </c>
      <c r="C1677">
        <v>538</v>
      </c>
    </row>
    <row r="1678" spans="1:3">
      <c r="A1678" t="s">
        <v>211</v>
      </c>
      <c r="B1678" t="s">
        <v>269</v>
      </c>
      <c r="C1678">
        <v>250</v>
      </c>
    </row>
    <row r="1679" spans="1:3">
      <c r="A1679" t="s">
        <v>212</v>
      </c>
      <c r="B1679" t="s">
        <v>269</v>
      </c>
      <c r="C1679">
        <v>22</v>
      </c>
    </row>
    <row r="1680" spans="1:3">
      <c r="A1680" t="s">
        <v>213</v>
      </c>
      <c r="B1680" t="s">
        <v>269</v>
      </c>
      <c r="C1680">
        <v>20</v>
      </c>
    </row>
    <row r="1681" spans="1:3">
      <c r="A1681" t="s">
        <v>214</v>
      </c>
      <c r="B1681" t="s">
        <v>269</v>
      </c>
      <c r="C1681">
        <v>50</v>
      </c>
    </row>
    <row r="1682" spans="1:3">
      <c r="A1682" t="s">
        <v>215</v>
      </c>
      <c r="B1682" t="s">
        <v>269</v>
      </c>
      <c r="C1682">
        <v>537</v>
      </c>
    </row>
    <row r="1683" spans="1:3">
      <c r="A1683" t="s">
        <v>216</v>
      </c>
      <c r="B1683" t="s">
        <v>269</v>
      </c>
      <c r="C1683">
        <v>124</v>
      </c>
    </row>
    <row r="1684" spans="1:3">
      <c r="A1684" t="s">
        <v>217</v>
      </c>
      <c r="B1684" t="s">
        <v>269</v>
      </c>
      <c r="C1684">
        <v>266</v>
      </c>
    </row>
    <row r="1685" spans="1:3">
      <c r="A1685" t="s">
        <v>218</v>
      </c>
      <c r="B1685" t="s">
        <v>269</v>
      </c>
      <c r="C1685">
        <v>66</v>
      </c>
    </row>
    <row r="1686" spans="1:3">
      <c r="A1686" t="s">
        <v>219</v>
      </c>
      <c r="B1686" t="s">
        <v>269</v>
      </c>
      <c r="C1686">
        <v>136</v>
      </c>
    </row>
    <row r="1687" spans="1:3">
      <c r="A1687" t="s">
        <v>220</v>
      </c>
      <c r="B1687" t="s">
        <v>269</v>
      </c>
      <c r="C1687">
        <v>401</v>
      </c>
    </row>
    <row r="1688" spans="1:3">
      <c r="A1688" t="s">
        <v>221</v>
      </c>
      <c r="B1688" t="s">
        <v>269</v>
      </c>
      <c r="C1688">
        <v>65</v>
      </c>
    </row>
    <row r="1689" spans="1:3">
      <c r="A1689" t="s">
        <v>222</v>
      </c>
      <c r="B1689" t="s">
        <v>269</v>
      </c>
      <c r="C1689">
        <v>31</v>
      </c>
    </row>
    <row r="1690" spans="1:3">
      <c r="A1690" t="s">
        <v>223</v>
      </c>
      <c r="B1690" t="s">
        <v>269</v>
      </c>
      <c r="C1690">
        <v>298</v>
      </c>
    </row>
    <row r="1691" spans="1:3">
      <c r="A1691" t="s">
        <v>224</v>
      </c>
      <c r="B1691" t="s">
        <v>269</v>
      </c>
      <c r="C1691">
        <v>30</v>
      </c>
    </row>
    <row r="1692" spans="1:3">
      <c r="A1692" t="s">
        <v>225</v>
      </c>
      <c r="B1692" t="s">
        <v>269</v>
      </c>
      <c r="C1692">
        <v>110</v>
      </c>
    </row>
    <row r="1693" spans="1:3">
      <c r="A1693" t="s">
        <v>226</v>
      </c>
      <c r="B1693" t="s">
        <v>269</v>
      </c>
      <c r="C1693">
        <v>66</v>
      </c>
    </row>
    <row r="1694" spans="1:3">
      <c r="A1694" t="s">
        <v>337</v>
      </c>
      <c r="B1694" t="s">
        <v>269</v>
      </c>
      <c r="C1694">
        <v>22</v>
      </c>
    </row>
    <row r="1695" spans="1:3">
      <c r="A1695" t="s">
        <v>227</v>
      </c>
      <c r="B1695" t="s">
        <v>269</v>
      </c>
      <c r="C1695">
        <v>26</v>
      </c>
    </row>
    <row r="1696" spans="1:3">
      <c r="A1696" t="s">
        <v>228</v>
      </c>
      <c r="B1696" t="s">
        <v>269</v>
      </c>
      <c r="C1696">
        <v>12</v>
      </c>
    </row>
    <row r="1697" spans="1:3">
      <c r="A1697" t="s">
        <v>338</v>
      </c>
      <c r="B1697" t="s">
        <v>269</v>
      </c>
      <c r="C1697">
        <v>38</v>
      </c>
    </row>
    <row r="1698" spans="1:3">
      <c r="A1698" t="s">
        <v>198</v>
      </c>
      <c r="B1698" t="s">
        <v>270</v>
      </c>
      <c r="C1698">
        <v>98</v>
      </c>
    </row>
    <row r="1699" spans="1:3">
      <c r="A1699" t="s">
        <v>200</v>
      </c>
      <c r="B1699" t="s">
        <v>270</v>
      </c>
      <c r="C1699">
        <v>16</v>
      </c>
    </row>
    <row r="1700" spans="1:3">
      <c r="A1700" t="s">
        <v>201</v>
      </c>
      <c r="B1700" t="s">
        <v>270</v>
      </c>
      <c r="C1700">
        <v>84</v>
      </c>
    </row>
    <row r="1701" spans="1:3">
      <c r="A1701" t="s">
        <v>202</v>
      </c>
      <c r="B1701" t="s">
        <v>270</v>
      </c>
      <c r="C1701">
        <v>33</v>
      </c>
    </row>
    <row r="1702" spans="1:3">
      <c r="A1702" t="s">
        <v>203</v>
      </c>
      <c r="B1702" t="s">
        <v>270</v>
      </c>
      <c r="C1702">
        <v>44</v>
      </c>
    </row>
    <row r="1703" spans="1:3">
      <c r="A1703" t="s">
        <v>204</v>
      </c>
      <c r="B1703" t="s">
        <v>270</v>
      </c>
      <c r="C1703">
        <v>34</v>
      </c>
    </row>
    <row r="1704" spans="1:3">
      <c r="A1704" t="s">
        <v>205</v>
      </c>
      <c r="B1704" t="s">
        <v>270</v>
      </c>
      <c r="C1704">
        <v>81</v>
      </c>
    </row>
    <row r="1705" spans="1:3">
      <c r="A1705" t="s">
        <v>206</v>
      </c>
      <c r="B1705" t="s">
        <v>270</v>
      </c>
      <c r="C1705">
        <v>36</v>
      </c>
    </row>
    <row r="1706" spans="1:3">
      <c r="A1706" t="s">
        <v>207</v>
      </c>
      <c r="B1706" t="s">
        <v>270</v>
      </c>
      <c r="C1706">
        <v>99</v>
      </c>
    </row>
    <row r="1707" spans="1:3">
      <c r="A1707" t="s">
        <v>208</v>
      </c>
      <c r="B1707" t="s">
        <v>270</v>
      </c>
      <c r="C1707">
        <v>74</v>
      </c>
    </row>
    <row r="1708" spans="1:3">
      <c r="A1708" t="s">
        <v>209</v>
      </c>
      <c r="B1708" t="s">
        <v>270</v>
      </c>
      <c r="C1708">
        <v>187</v>
      </c>
    </row>
    <row r="1709" spans="1:3">
      <c r="A1709" t="s">
        <v>210</v>
      </c>
      <c r="B1709" t="s">
        <v>270</v>
      </c>
      <c r="C1709">
        <v>206</v>
      </c>
    </row>
    <row r="1710" spans="1:3">
      <c r="A1710" t="s">
        <v>211</v>
      </c>
      <c r="B1710" t="s">
        <v>270</v>
      </c>
      <c r="C1710">
        <v>237</v>
      </c>
    </row>
    <row r="1711" spans="1:3">
      <c r="A1711" t="s">
        <v>212</v>
      </c>
      <c r="B1711" t="s">
        <v>270</v>
      </c>
      <c r="C1711">
        <v>38</v>
      </c>
    </row>
    <row r="1712" spans="1:3">
      <c r="A1712" t="s">
        <v>213</v>
      </c>
      <c r="B1712" t="s">
        <v>270</v>
      </c>
      <c r="C1712">
        <v>28</v>
      </c>
    </row>
    <row r="1713" spans="1:3">
      <c r="A1713" t="s">
        <v>214</v>
      </c>
      <c r="B1713" t="s">
        <v>270</v>
      </c>
      <c r="C1713">
        <v>108</v>
      </c>
    </row>
    <row r="1714" spans="1:3">
      <c r="A1714" t="s">
        <v>215</v>
      </c>
      <c r="B1714" t="s">
        <v>270</v>
      </c>
      <c r="C1714">
        <v>820</v>
      </c>
    </row>
    <row r="1715" spans="1:3">
      <c r="A1715" t="s">
        <v>216</v>
      </c>
      <c r="B1715" t="s">
        <v>270</v>
      </c>
      <c r="C1715">
        <v>216</v>
      </c>
    </row>
    <row r="1716" spans="1:3">
      <c r="A1716" t="s">
        <v>217</v>
      </c>
      <c r="B1716" t="s">
        <v>270</v>
      </c>
      <c r="C1716">
        <v>269</v>
      </c>
    </row>
    <row r="1717" spans="1:3">
      <c r="A1717" t="s">
        <v>218</v>
      </c>
      <c r="B1717" t="s">
        <v>270</v>
      </c>
      <c r="C1717">
        <v>68</v>
      </c>
    </row>
    <row r="1718" spans="1:3">
      <c r="A1718" t="s">
        <v>219</v>
      </c>
      <c r="B1718" t="s">
        <v>270</v>
      </c>
      <c r="C1718">
        <v>171</v>
      </c>
    </row>
    <row r="1719" spans="1:3">
      <c r="A1719" t="s">
        <v>220</v>
      </c>
      <c r="B1719" t="s">
        <v>270</v>
      </c>
      <c r="C1719">
        <v>491</v>
      </c>
    </row>
    <row r="1720" spans="1:3">
      <c r="A1720" t="s">
        <v>221</v>
      </c>
      <c r="B1720" t="s">
        <v>270</v>
      </c>
      <c r="C1720">
        <v>72</v>
      </c>
    </row>
    <row r="1721" spans="1:3">
      <c r="A1721" t="s">
        <v>222</v>
      </c>
      <c r="B1721" t="s">
        <v>270</v>
      </c>
      <c r="C1721">
        <v>375</v>
      </c>
    </row>
    <row r="1722" spans="1:3">
      <c r="A1722" t="s">
        <v>223</v>
      </c>
      <c r="B1722" t="s">
        <v>270</v>
      </c>
      <c r="C1722">
        <v>308</v>
      </c>
    </row>
    <row r="1723" spans="1:3">
      <c r="A1723" t="s">
        <v>224</v>
      </c>
      <c r="B1723" t="s">
        <v>270</v>
      </c>
      <c r="C1723">
        <v>62</v>
      </c>
    </row>
    <row r="1724" spans="1:3">
      <c r="A1724" t="s">
        <v>225</v>
      </c>
      <c r="B1724" t="s">
        <v>270</v>
      </c>
      <c r="C1724">
        <v>99</v>
      </c>
    </row>
    <row r="1725" spans="1:3">
      <c r="A1725" t="s">
        <v>226</v>
      </c>
      <c r="B1725" t="s">
        <v>270</v>
      </c>
      <c r="C1725">
        <v>61</v>
      </c>
    </row>
    <row r="1726" spans="1:3">
      <c r="A1726" t="s">
        <v>337</v>
      </c>
      <c r="B1726" t="s">
        <v>270</v>
      </c>
      <c r="C1726">
        <v>43</v>
      </c>
    </row>
    <row r="1727" spans="1:3">
      <c r="A1727" t="s">
        <v>227</v>
      </c>
      <c r="B1727" t="s">
        <v>270</v>
      </c>
      <c r="C1727">
        <v>43</v>
      </c>
    </row>
    <row r="1728" spans="1:3">
      <c r="A1728" t="s">
        <v>228</v>
      </c>
      <c r="B1728" t="s">
        <v>270</v>
      </c>
      <c r="C1728">
        <v>17</v>
      </c>
    </row>
    <row r="1729" spans="1:3">
      <c r="A1729" t="s">
        <v>338</v>
      </c>
      <c r="B1729" t="s">
        <v>270</v>
      </c>
      <c r="C1729">
        <v>62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3"/>
  <sheetViews>
    <sheetView workbookViewId="0">
      <selection activeCell="O4" sqref="O4:R35"/>
    </sheetView>
  </sheetViews>
  <sheetFormatPr baseColWidth="10" defaultRowHeight="15" x14ac:dyDescent="0"/>
  <sheetData>
    <row r="1" spans="1:19">
      <c r="A1" t="s">
        <v>382</v>
      </c>
    </row>
    <row r="2" spans="1:19">
      <c r="A2" t="s">
        <v>383</v>
      </c>
    </row>
    <row r="3" spans="1:19" ht="60">
      <c r="A3" t="s">
        <v>384</v>
      </c>
      <c r="O3" s="4" t="s">
        <v>824</v>
      </c>
      <c r="P3" s="4" t="s">
        <v>825</v>
      </c>
      <c r="Q3" s="4" t="s">
        <v>824</v>
      </c>
      <c r="R3" s="4" t="s">
        <v>825</v>
      </c>
    </row>
    <row r="4" spans="1:19">
      <c r="A4" t="s">
        <v>385</v>
      </c>
      <c r="M4" t="s">
        <v>198</v>
      </c>
      <c r="O4" t="str">
        <f ca="1">INDIRECT("F" &amp; (22 + 28*$S4))</f>
        <v>6.243 s</v>
      </c>
      <c r="P4" t="str">
        <f ca="1">INDIRECT("F" &amp; (19 + 28*$S4))</f>
        <v>10.314 s</v>
      </c>
      <c r="Q4" t="str">
        <f ca="1">INDIRECT("F" &amp; (28 + 28*$S4))</f>
        <v>5.82 s</v>
      </c>
      <c r="R4" t="str">
        <f ca="1">INDIRECT("F" &amp; (25 + 28*$S4))</f>
        <v>11.15 s</v>
      </c>
      <c r="S4">
        <v>0</v>
      </c>
    </row>
    <row r="5" spans="1:19">
      <c r="A5" t="s">
        <v>0</v>
      </c>
      <c r="M5" t="s">
        <v>200</v>
      </c>
      <c r="O5" t="str">
        <f t="shared" ref="O5:O35" ca="1" si="0">INDIRECT("F" &amp; (22 + 28*$S5))</f>
        <v>18.151 s</v>
      </c>
      <c r="P5" t="str">
        <f t="shared" ref="P5:P35" ca="1" si="1">INDIRECT("F" &amp; (19 + 28*$S5))</f>
        <v>4.22 s</v>
      </c>
      <c r="Q5" t="str">
        <f t="shared" ref="Q5:Q35" ca="1" si="2">INDIRECT("F" &amp; (28 + 28*$S5))</f>
        <v>16.118 s</v>
      </c>
      <c r="R5" t="str">
        <f t="shared" ref="R5:R35" ca="1" si="3">INDIRECT("F" &amp; (25 + 28*$S5))</f>
        <v>3.605 s</v>
      </c>
      <c r="S5">
        <v>1</v>
      </c>
    </row>
    <row r="6" spans="1:19">
      <c r="A6" t="s">
        <v>1</v>
      </c>
      <c r="B6" s="1">
        <v>9.2999999999999999E-2</v>
      </c>
      <c r="C6" t="s">
        <v>386</v>
      </c>
      <c r="D6" s="1">
        <v>0.90700000000000003</v>
      </c>
      <c r="E6" t="s">
        <v>387</v>
      </c>
      <c r="F6" t="s">
        <v>388</v>
      </c>
      <c r="M6" t="s">
        <v>201</v>
      </c>
      <c r="O6" t="str">
        <f t="shared" ca="1" si="0"/>
        <v>177.488 s</v>
      </c>
      <c r="P6" t="str">
        <f t="shared" ca="1" si="1"/>
        <v>26.093 s</v>
      </c>
      <c r="Q6" t="str">
        <f t="shared" ca="1" si="2"/>
        <v>82.16 s</v>
      </c>
      <c r="R6" t="str">
        <f t="shared" ca="1" si="3"/>
        <v>16.774 s</v>
      </c>
      <c r="S6">
        <f>S5+1</f>
        <v>2</v>
      </c>
    </row>
    <row r="7" spans="1:19">
      <c r="M7" t="s">
        <v>202</v>
      </c>
      <c r="O7" t="str">
        <f t="shared" ca="1" si="0"/>
        <v>0.004 s</v>
      </c>
      <c r="P7" t="str">
        <f t="shared" ca="1" si="1"/>
        <v>0.776 s</v>
      </c>
      <c r="Q7" t="str">
        <f t="shared" ca="1" si="2"/>
        <v>0.003 s</v>
      </c>
      <c r="R7" t="str">
        <f t="shared" ca="1" si="3"/>
        <v>0.872 s</v>
      </c>
      <c r="S7">
        <f t="shared" ref="S7:S35" si="4">S6+1</f>
        <v>3</v>
      </c>
    </row>
    <row r="8" spans="1:19">
      <c r="A8" t="s">
        <v>2</v>
      </c>
      <c r="M8" t="s">
        <v>203</v>
      </c>
      <c r="O8" t="str">
        <f t="shared" ca="1" si="0"/>
        <v>18.078 s</v>
      </c>
      <c r="P8" t="str">
        <f t="shared" ca="1" si="1"/>
        <v>7.252 s</v>
      </c>
      <c r="Q8" t="str">
        <f t="shared" ca="1" si="2"/>
        <v>22.027 s</v>
      </c>
      <c r="R8" t="str">
        <f t="shared" ca="1" si="3"/>
        <v>7.912 s</v>
      </c>
      <c r="S8">
        <f t="shared" si="4"/>
        <v>4</v>
      </c>
    </row>
    <row r="9" spans="1:19">
      <c r="A9" t="s">
        <v>3</v>
      </c>
      <c r="B9" t="s">
        <v>389</v>
      </c>
      <c r="M9" t="s">
        <v>204</v>
      </c>
      <c r="O9" t="str">
        <f t="shared" ca="1" si="0"/>
        <v>3.392 s</v>
      </c>
      <c r="P9" t="str">
        <f t="shared" ca="1" si="1"/>
        <v>22.732 s</v>
      </c>
      <c r="Q9" t="str">
        <f t="shared" ca="1" si="2"/>
        <v>3.844 s</v>
      </c>
      <c r="R9" t="str">
        <f t="shared" ca="1" si="3"/>
        <v>22.453 s</v>
      </c>
      <c r="S9">
        <f t="shared" si="4"/>
        <v>5</v>
      </c>
    </row>
    <row r="10" spans="1:19">
      <c r="A10" t="s">
        <v>1</v>
      </c>
      <c r="B10" s="1">
        <v>0.53500000000000003</v>
      </c>
      <c r="C10" t="s">
        <v>386</v>
      </c>
      <c r="D10" s="1">
        <v>0.46500000000000002</v>
      </c>
      <c r="E10" t="s">
        <v>387</v>
      </c>
      <c r="F10" t="s">
        <v>390</v>
      </c>
      <c r="M10" t="s">
        <v>205</v>
      </c>
      <c r="O10" t="str">
        <f t="shared" ca="1" si="0"/>
        <v>0.505 s</v>
      </c>
      <c r="P10" t="str">
        <f t="shared" ca="1" si="1"/>
        <v>2.199 s</v>
      </c>
      <c r="Q10" t="str">
        <f t="shared" ca="1" si="2"/>
        <v>0.505 s</v>
      </c>
      <c r="R10" t="str">
        <f t="shared" ca="1" si="3"/>
        <v>1.797 s</v>
      </c>
      <c r="S10">
        <f t="shared" si="4"/>
        <v>6</v>
      </c>
    </row>
    <row r="11" spans="1:19">
      <c r="M11" t="s">
        <v>206</v>
      </c>
      <c r="O11" t="str">
        <f t="shared" ca="1" si="0"/>
        <v>0.68 s</v>
      </c>
      <c r="P11" t="str">
        <f t="shared" ca="1" si="1"/>
        <v>3.148 s</v>
      </c>
      <c r="Q11" t="str">
        <f t="shared" ca="1" si="2"/>
        <v>1.53 s</v>
      </c>
      <c r="R11" t="str">
        <f t="shared" ca="1" si="3"/>
        <v>2.891 s</v>
      </c>
      <c r="S11">
        <f t="shared" si="4"/>
        <v>7</v>
      </c>
    </row>
    <row r="12" spans="1:19">
      <c r="A12" t="s">
        <v>0</v>
      </c>
      <c r="M12" t="s">
        <v>207</v>
      </c>
      <c r="O12" t="str">
        <f t="shared" ca="1" si="0"/>
        <v>99.497 s</v>
      </c>
      <c r="P12" t="str">
        <f t="shared" ca="1" si="1"/>
        <v>26.356 s</v>
      </c>
      <c r="Q12" t="str">
        <f t="shared" ca="1" si="2"/>
        <v>104.466 s</v>
      </c>
      <c r="R12" t="str">
        <f t="shared" ca="1" si="3"/>
        <v>24.254 s</v>
      </c>
      <c r="S12">
        <f t="shared" si="4"/>
        <v>8</v>
      </c>
    </row>
    <row r="13" spans="1:19">
      <c r="A13" t="s">
        <v>1</v>
      </c>
      <c r="B13" s="1">
        <v>9.2999999999999999E-2</v>
      </c>
      <c r="C13" t="s">
        <v>386</v>
      </c>
      <c r="D13" s="1">
        <v>0.90700000000000003</v>
      </c>
      <c r="E13" t="s">
        <v>387</v>
      </c>
      <c r="F13" t="s">
        <v>391</v>
      </c>
      <c r="M13" t="s">
        <v>347</v>
      </c>
      <c r="O13" t="str">
        <f t="shared" ca="1" si="0"/>
        <v>1.338 s</v>
      </c>
      <c r="P13" t="str">
        <f t="shared" ca="1" si="1"/>
        <v>6.628 s</v>
      </c>
      <c r="Q13" t="str">
        <f t="shared" ca="1" si="2"/>
        <v>2.241 s</v>
      </c>
      <c r="R13" t="str">
        <f t="shared" ca="1" si="3"/>
        <v>6.057 s</v>
      </c>
      <c r="S13">
        <f t="shared" si="4"/>
        <v>9</v>
      </c>
    </row>
    <row r="14" spans="1:19">
      <c r="M14" t="s">
        <v>209</v>
      </c>
      <c r="O14" t="str">
        <f t="shared" ca="1" si="0"/>
        <v>0.341 s</v>
      </c>
      <c r="P14" t="str">
        <f t="shared" ca="1" si="1"/>
        <v>2.12 s</v>
      </c>
      <c r="Q14" t="str">
        <f t="shared" ca="1" si="2"/>
        <v>0.379 s</v>
      </c>
      <c r="R14" t="str">
        <f t="shared" ca="1" si="3"/>
        <v>1.157 s</v>
      </c>
      <c r="S14">
        <f t="shared" si="4"/>
        <v>10</v>
      </c>
    </row>
    <row r="15" spans="1:19">
      <c r="A15" t="s">
        <v>4</v>
      </c>
      <c r="M15" t="s">
        <v>210</v>
      </c>
      <c r="O15" t="str">
        <f t="shared" ca="1" si="0"/>
        <v>0.911 s</v>
      </c>
      <c r="P15" t="str">
        <f t="shared" ca="1" si="1"/>
        <v>9.2 s</v>
      </c>
      <c r="Q15" t="str">
        <f t="shared" ca="1" si="2"/>
        <v>0.362 s</v>
      </c>
      <c r="R15" t="str">
        <f t="shared" ca="1" si="3"/>
        <v>4.804 s</v>
      </c>
      <c r="S15">
        <f t="shared" si="4"/>
        <v>11</v>
      </c>
    </row>
    <row r="16" spans="1:19">
      <c r="A16" t="s">
        <v>1</v>
      </c>
      <c r="B16" s="2">
        <v>0</v>
      </c>
      <c r="C16" t="s">
        <v>386</v>
      </c>
      <c r="D16" s="2">
        <v>1</v>
      </c>
      <c r="E16" t="s">
        <v>387</v>
      </c>
      <c r="F16" t="s">
        <v>392</v>
      </c>
      <c r="M16" t="s">
        <v>211</v>
      </c>
      <c r="O16" t="str">
        <f t="shared" ca="1" si="0"/>
        <v>0.979 s</v>
      </c>
      <c r="P16" t="str">
        <f t="shared" ca="1" si="1"/>
        <v>1.68 s</v>
      </c>
      <c r="Q16" t="str">
        <f t="shared" ca="1" si="2"/>
        <v>0.422 s</v>
      </c>
      <c r="R16" t="str">
        <f t="shared" ca="1" si="3"/>
        <v>0.55 s</v>
      </c>
      <c r="S16">
        <f t="shared" si="4"/>
        <v>12</v>
      </c>
    </row>
    <row r="17" spans="1:19">
      <c r="M17" t="s">
        <v>212</v>
      </c>
      <c r="O17" t="str">
        <f t="shared" ca="1" si="0"/>
        <v>0.068 s</v>
      </c>
      <c r="P17" t="str">
        <f t="shared" ca="1" si="1"/>
        <v>0.235 s</v>
      </c>
      <c r="Q17" t="str">
        <f t="shared" ca="1" si="2"/>
        <v>0.305 s</v>
      </c>
      <c r="R17" t="str">
        <f t="shared" ca="1" si="3"/>
        <v>0.389 s</v>
      </c>
      <c r="S17">
        <f t="shared" si="4"/>
        <v>13</v>
      </c>
    </row>
    <row r="18" spans="1:19">
      <c r="A18" t="s">
        <v>393</v>
      </c>
      <c r="B18">
        <v>121</v>
      </c>
      <c r="C18" t="s">
        <v>394</v>
      </c>
      <c r="D18" t="s">
        <v>395</v>
      </c>
      <c r="M18" t="s">
        <v>213</v>
      </c>
      <c r="O18" t="str">
        <f t="shared" ca="1" si="0"/>
        <v>5.684 s</v>
      </c>
      <c r="P18" t="str">
        <f t="shared" ca="1" si="1"/>
        <v>1.177 s</v>
      </c>
      <c r="Q18" t="str">
        <f t="shared" ca="1" si="2"/>
        <v>4.206 s</v>
      </c>
      <c r="R18" t="str">
        <f t="shared" ca="1" si="3"/>
        <v>1.244 s</v>
      </c>
      <c r="S18">
        <f t="shared" si="4"/>
        <v>14</v>
      </c>
    </row>
    <row r="19" spans="1:19">
      <c r="A19" t="s">
        <v>1</v>
      </c>
      <c r="B19" s="1">
        <v>3.9E-2</v>
      </c>
      <c r="C19" t="s">
        <v>386</v>
      </c>
      <c r="D19" s="1">
        <v>0.96099999999999997</v>
      </c>
      <c r="E19" t="s">
        <v>387</v>
      </c>
      <c r="F19" t="s">
        <v>396</v>
      </c>
      <c r="M19" t="s">
        <v>214</v>
      </c>
      <c r="O19" t="str">
        <f t="shared" ca="1" si="0"/>
        <v>55.741 s</v>
      </c>
      <c r="P19" t="str">
        <f t="shared" ca="1" si="1"/>
        <v>51.94 s</v>
      </c>
      <c r="Q19" t="str">
        <f t="shared" ca="1" si="2"/>
        <v>93.741 s</v>
      </c>
      <c r="R19" t="str">
        <f t="shared" ca="1" si="3"/>
        <v>41.293 s</v>
      </c>
      <c r="S19">
        <f t="shared" si="4"/>
        <v>15</v>
      </c>
    </row>
    <row r="20" spans="1:19">
      <c r="A20" t="s">
        <v>187</v>
      </c>
      <c r="M20" t="s">
        <v>215</v>
      </c>
      <c r="O20" t="str">
        <f t="shared" ca="1" si="0"/>
        <v>78.039 s</v>
      </c>
      <c r="P20" t="str">
        <f t="shared" ca="1" si="1"/>
        <v>5.752 s</v>
      </c>
      <c r="Q20" t="str">
        <f t="shared" ca="1" si="2"/>
        <v>119.98 s</v>
      </c>
      <c r="R20" t="str">
        <f t="shared" ca="1" si="3"/>
        <v>6.161 s</v>
      </c>
      <c r="S20">
        <f t="shared" si="4"/>
        <v>16</v>
      </c>
    </row>
    <row r="21" spans="1:19">
      <c r="A21" t="s">
        <v>397</v>
      </c>
      <c r="B21" t="s">
        <v>398</v>
      </c>
      <c r="C21" t="s">
        <v>394</v>
      </c>
      <c r="D21" t="s">
        <v>395</v>
      </c>
      <c r="M21" t="s">
        <v>216</v>
      </c>
      <c r="O21" t="str">
        <f t="shared" ca="1" si="0"/>
        <v>9.052 s</v>
      </c>
      <c r="P21" t="str">
        <f t="shared" ca="1" si="1"/>
        <v>0.274 s</v>
      </c>
      <c r="Q21" t="str">
        <f t="shared" ca="1" si="2"/>
        <v>5.094 s</v>
      </c>
      <c r="R21" t="str">
        <f t="shared" ca="1" si="3"/>
        <v>0.217 s</v>
      </c>
      <c r="S21">
        <f t="shared" si="4"/>
        <v>17</v>
      </c>
    </row>
    <row r="22" spans="1:19">
      <c r="A22" t="s">
        <v>1</v>
      </c>
      <c r="B22" s="1">
        <v>3.3000000000000002E-2</v>
      </c>
      <c r="C22" t="s">
        <v>386</v>
      </c>
      <c r="D22" s="1">
        <v>0.96699999999999997</v>
      </c>
      <c r="E22" t="s">
        <v>387</v>
      </c>
      <c r="F22" t="s">
        <v>399</v>
      </c>
      <c r="M22" t="s">
        <v>217</v>
      </c>
      <c r="O22" t="str">
        <f t="shared" ca="1" si="0"/>
        <v>0.298 s</v>
      </c>
      <c r="P22" t="str">
        <f t="shared" ca="1" si="1"/>
        <v>0.094 s</v>
      </c>
      <c r="Q22" t="str">
        <f t="shared" ca="1" si="2"/>
        <v>0.179 s</v>
      </c>
      <c r="R22" t="str">
        <f t="shared" ca="1" si="3"/>
        <v>0.074 s</v>
      </c>
      <c r="S22">
        <f t="shared" si="4"/>
        <v>18</v>
      </c>
    </row>
    <row r="23" spans="1:19">
      <c r="M23" t="s">
        <v>218</v>
      </c>
      <c r="O23" t="str">
        <f t="shared" ca="1" si="0"/>
        <v>0.038 s</v>
      </c>
      <c r="P23" t="str">
        <f t="shared" ca="1" si="1"/>
        <v>0.108 s</v>
      </c>
      <c r="Q23" t="str">
        <f t="shared" ca="1" si="2"/>
        <v>0.034 s</v>
      </c>
      <c r="R23" t="str">
        <f t="shared" ca="1" si="3"/>
        <v>0.092 s</v>
      </c>
      <c r="S23">
        <f t="shared" si="4"/>
        <v>19</v>
      </c>
    </row>
    <row r="24" spans="1:19">
      <c r="A24" t="s">
        <v>393</v>
      </c>
      <c r="B24">
        <v>121</v>
      </c>
      <c r="C24" t="s">
        <v>394</v>
      </c>
      <c r="D24" t="s">
        <v>400</v>
      </c>
      <c r="M24" t="s">
        <v>219</v>
      </c>
      <c r="O24" t="str">
        <f t="shared" ca="1" si="0"/>
        <v>0.498 s</v>
      </c>
      <c r="P24" t="str">
        <f t="shared" ca="1" si="1"/>
        <v>0.244 s</v>
      </c>
      <c r="Q24" t="str">
        <f t="shared" ca="1" si="2"/>
        <v>0.659 s</v>
      </c>
      <c r="R24" t="str">
        <f t="shared" ca="1" si="3"/>
        <v>0.255 s</v>
      </c>
      <c r="S24">
        <f t="shared" si="4"/>
        <v>20</v>
      </c>
    </row>
    <row r="25" spans="1:19">
      <c r="A25" t="s">
        <v>1</v>
      </c>
      <c r="B25" s="1">
        <v>3.9E-2</v>
      </c>
      <c r="C25" t="s">
        <v>386</v>
      </c>
      <c r="D25" s="1">
        <v>0.96099999999999997</v>
      </c>
      <c r="E25" t="s">
        <v>387</v>
      </c>
      <c r="F25" t="s">
        <v>401</v>
      </c>
      <c r="M25" t="s">
        <v>220</v>
      </c>
      <c r="O25" t="str">
        <f t="shared" ca="1" si="0"/>
        <v>0.18 s</v>
      </c>
      <c r="P25" t="str">
        <f t="shared" ca="1" si="1"/>
        <v>0.303 s</v>
      </c>
      <c r="Q25" t="str">
        <f t="shared" ca="1" si="2"/>
        <v>0.188 s</v>
      </c>
      <c r="R25" t="str">
        <f t="shared" ca="1" si="3"/>
        <v>0.218 s</v>
      </c>
      <c r="S25">
        <f t="shared" si="4"/>
        <v>21</v>
      </c>
    </row>
    <row r="26" spans="1:19">
      <c r="A26" t="s">
        <v>187</v>
      </c>
      <c r="M26" t="s">
        <v>348</v>
      </c>
      <c r="O26" t="str">
        <f t="shared" ca="1" si="0"/>
        <v>0.066 s</v>
      </c>
      <c r="P26" t="str">
        <f t="shared" ca="1" si="1"/>
        <v>0.052 s</v>
      </c>
      <c r="Q26" t="str">
        <f t="shared" ca="1" si="2"/>
        <v>0.066 s</v>
      </c>
      <c r="R26" t="str">
        <f t="shared" ca="1" si="3"/>
        <v>0.052 s</v>
      </c>
      <c r="S26">
        <f t="shared" si="4"/>
        <v>22</v>
      </c>
    </row>
    <row r="27" spans="1:19">
      <c r="A27" t="s">
        <v>397</v>
      </c>
      <c r="B27" t="s">
        <v>402</v>
      </c>
      <c r="C27" t="s">
        <v>394</v>
      </c>
      <c r="D27" t="s">
        <v>400</v>
      </c>
      <c r="M27" t="s">
        <v>222</v>
      </c>
      <c r="O27" t="str">
        <f t="shared" ca="1" si="0"/>
        <v>0.015 s</v>
      </c>
      <c r="P27" t="str">
        <f t="shared" ca="1" si="1"/>
        <v>0.626 s</v>
      </c>
      <c r="Q27" t="str">
        <f t="shared" ca="1" si="2"/>
        <v>0.145 s</v>
      </c>
      <c r="R27" t="str">
        <f t="shared" ca="1" si="3"/>
        <v>0.752 s</v>
      </c>
      <c r="S27">
        <f t="shared" si="4"/>
        <v>23</v>
      </c>
    </row>
    <row r="28" spans="1:19">
      <c r="A28" t="s">
        <v>1</v>
      </c>
      <c r="B28" s="1">
        <v>3.2000000000000001E-2</v>
      </c>
      <c r="C28" t="s">
        <v>386</v>
      </c>
      <c r="D28" s="1">
        <v>0.96799999999999997</v>
      </c>
      <c r="E28" t="s">
        <v>387</v>
      </c>
      <c r="F28" t="s">
        <v>403</v>
      </c>
      <c r="M28" t="s">
        <v>223</v>
      </c>
      <c r="O28" t="str">
        <f t="shared" ca="1" si="0"/>
        <v>0.923 s</v>
      </c>
      <c r="P28" t="str">
        <f t="shared" ca="1" si="1"/>
        <v>0.057 s</v>
      </c>
      <c r="Q28" t="str">
        <f t="shared" ca="1" si="2"/>
        <v>0.923 s</v>
      </c>
      <c r="R28" t="str">
        <f t="shared" ca="1" si="3"/>
        <v>0.043 s</v>
      </c>
      <c r="S28">
        <f t="shared" si="4"/>
        <v>24</v>
      </c>
    </row>
    <row r="29" spans="1:19">
      <c r="M29" t="s">
        <v>224</v>
      </c>
      <c r="O29" t="str">
        <f t="shared" ca="1" si="0"/>
        <v>0.363 s</v>
      </c>
      <c r="P29" t="str">
        <f t="shared" ca="1" si="1"/>
        <v>0.033 s</v>
      </c>
      <c r="Q29" t="str">
        <f t="shared" ca="1" si="2"/>
        <v>0.336 s</v>
      </c>
      <c r="R29" t="str">
        <f t="shared" ca="1" si="3"/>
        <v>0.03 s</v>
      </c>
      <c r="S29">
        <f t="shared" si="4"/>
        <v>25</v>
      </c>
    </row>
    <row r="30" spans="1:19">
      <c r="A30" t="s">
        <v>404</v>
      </c>
      <c r="M30" t="s">
        <v>225</v>
      </c>
      <c r="O30" t="str">
        <f t="shared" ca="1" si="0"/>
        <v>0.216 s</v>
      </c>
      <c r="P30" t="str">
        <f t="shared" ca="1" si="1"/>
        <v>0.025 s</v>
      </c>
      <c r="Q30" t="str">
        <f t="shared" ca="1" si="2"/>
        <v>0.203 s</v>
      </c>
      <c r="R30" t="str">
        <f t="shared" ca="1" si="3"/>
        <v>0.023 s</v>
      </c>
      <c r="S30">
        <f t="shared" si="4"/>
        <v>26</v>
      </c>
    </row>
    <row r="31" spans="1:19">
      <c r="A31" t="s">
        <v>405</v>
      </c>
      <c r="M31" t="s">
        <v>226</v>
      </c>
      <c r="O31" t="str">
        <f t="shared" ca="1" si="0"/>
        <v>0.169 s</v>
      </c>
      <c r="P31" t="str">
        <f t="shared" ca="1" si="1"/>
        <v>0.01 s</v>
      </c>
      <c r="Q31" t="str">
        <f t="shared" ca="1" si="2"/>
        <v>0.124 s</v>
      </c>
      <c r="R31" t="str">
        <f t="shared" ca="1" si="3"/>
        <v>0.009 s</v>
      </c>
      <c r="S31">
        <f t="shared" si="4"/>
        <v>27</v>
      </c>
    </row>
    <row r="32" spans="1:19">
      <c r="A32" t="s">
        <v>406</v>
      </c>
      <c r="M32" t="s">
        <v>349</v>
      </c>
      <c r="O32" t="str">
        <f t="shared" ca="1" si="0"/>
        <v>0.063 s</v>
      </c>
      <c r="P32" t="str">
        <f t="shared" ca="1" si="1"/>
        <v>0.014 s</v>
      </c>
      <c r="Q32" t="str">
        <f t="shared" ca="1" si="2"/>
        <v>0.056 s</v>
      </c>
      <c r="R32" t="str">
        <f t="shared" ca="1" si="3"/>
        <v>0.012 s</v>
      </c>
      <c r="S32">
        <f t="shared" si="4"/>
        <v>28</v>
      </c>
    </row>
    <row r="33" spans="1:19">
      <c r="A33" t="s">
        <v>0</v>
      </c>
      <c r="M33" t="s">
        <v>350</v>
      </c>
      <c r="O33" t="str">
        <f t="shared" ca="1" si="0"/>
        <v>0.085 s</v>
      </c>
      <c r="P33" t="str">
        <f t="shared" ca="1" si="1"/>
        <v>0.009 s</v>
      </c>
      <c r="Q33" t="str">
        <f t="shared" ca="1" si="2"/>
        <v>0.043 s</v>
      </c>
      <c r="R33" t="str">
        <f t="shared" ca="1" si="3"/>
        <v>0.007 s</v>
      </c>
      <c r="S33">
        <f t="shared" si="4"/>
        <v>29</v>
      </c>
    </row>
    <row r="34" spans="1:19">
      <c r="A34" t="s">
        <v>1</v>
      </c>
      <c r="B34" s="2">
        <v>0.35</v>
      </c>
      <c r="C34" t="s">
        <v>386</v>
      </c>
      <c r="D34" s="2">
        <v>0.65</v>
      </c>
      <c r="E34" t="s">
        <v>387</v>
      </c>
      <c r="F34" t="s">
        <v>407</v>
      </c>
      <c r="M34" t="s">
        <v>228</v>
      </c>
      <c r="O34" t="str">
        <f t="shared" ca="1" si="0"/>
        <v>0.022 s</v>
      </c>
      <c r="P34" t="str">
        <f t="shared" ca="1" si="1"/>
        <v>0.005 s</v>
      </c>
      <c r="Q34" t="str">
        <f t="shared" ca="1" si="2"/>
        <v>0.042 s</v>
      </c>
      <c r="R34" t="str">
        <f t="shared" ca="1" si="3"/>
        <v>0.003 s</v>
      </c>
      <c r="S34">
        <f t="shared" si="4"/>
        <v>30</v>
      </c>
    </row>
    <row r="35" spans="1:19">
      <c r="M35" t="s">
        <v>351</v>
      </c>
      <c r="O35" t="str">
        <f t="shared" ca="1" si="0"/>
        <v>0.03 s</v>
      </c>
      <c r="P35" t="str">
        <f t="shared" ca="1" si="1"/>
        <v>0.007 s</v>
      </c>
      <c r="Q35" t="str">
        <f t="shared" ca="1" si="2"/>
        <v>0.026 s</v>
      </c>
      <c r="R35" t="str">
        <f t="shared" ca="1" si="3"/>
        <v>0.006 s</v>
      </c>
      <c r="S35">
        <f t="shared" si="4"/>
        <v>31</v>
      </c>
    </row>
    <row r="36" spans="1:19">
      <c r="A36" t="s">
        <v>2</v>
      </c>
    </row>
    <row r="37" spans="1:19">
      <c r="A37" t="s">
        <v>3</v>
      </c>
      <c r="B37" t="s">
        <v>408</v>
      </c>
    </row>
    <row r="38" spans="1:19">
      <c r="A38" t="s">
        <v>1</v>
      </c>
      <c r="B38" s="1">
        <v>0.66700000000000004</v>
      </c>
      <c r="C38" t="s">
        <v>386</v>
      </c>
      <c r="D38" s="1">
        <v>0.33300000000000002</v>
      </c>
      <c r="E38" t="s">
        <v>387</v>
      </c>
      <c r="F38" t="s">
        <v>409</v>
      </c>
    </row>
    <row r="40" spans="1:19">
      <c r="A40" t="s">
        <v>0</v>
      </c>
    </row>
    <row r="41" spans="1:19">
      <c r="A41" t="s">
        <v>1</v>
      </c>
      <c r="B41" s="2">
        <v>0.35</v>
      </c>
      <c r="C41" t="s">
        <v>386</v>
      </c>
      <c r="D41" s="2">
        <v>0.65</v>
      </c>
      <c r="E41" t="s">
        <v>387</v>
      </c>
      <c r="F41" t="s">
        <v>410</v>
      </c>
    </row>
    <row r="43" spans="1:19">
      <c r="A43" t="s">
        <v>4</v>
      </c>
    </row>
    <row r="44" spans="1:19">
      <c r="A44" t="s">
        <v>1</v>
      </c>
      <c r="B44" s="1">
        <v>0.35199999999999998</v>
      </c>
      <c r="C44" t="s">
        <v>386</v>
      </c>
      <c r="D44" s="1">
        <v>0.64800000000000002</v>
      </c>
      <c r="E44" t="s">
        <v>387</v>
      </c>
      <c r="F44" t="s">
        <v>411</v>
      </c>
    </row>
    <row r="46" spans="1:19">
      <c r="A46" t="s">
        <v>393</v>
      </c>
      <c r="B46">
        <v>5</v>
      </c>
      <c r="C46" t="s">
        <v>394</v>
      </c>
      <c r="D46" t="s">
        <v>395</v>
      </c>
    </row>
    <row r="47" spans="1:19">
      <c r="A47" t="s">
        <v>1</v>
      </c>
      <c r="B47" s="1">
        <v>0.29599999999999999</v>
      </c>
      <c r="C47" t="s">
        <v>386</v>
      </c>
      <c r="D47" s="1">
        <v>0.70399999999999996</v>
      </c>
      <c r="E47" t="s">
        <v>387</v>
      </c>
      <c r="F47" t="s">
        <v>412</v>
      </c>
    </row>
    <row r="48" spans="1:19">
      <c r="A48" t="s">
        <v>413</v>
      </c>
    </row>
    <row r="49" spans="1:6">
      <c r="A49" t="s">
        <v>397</v>
      </c>
      <c r="B49" t="s">
        <v>414</v>
      </c>
      <c r="C49" t="s">
        <v>394</v>
      </c>
      <c r="D49" t="s">
        <v>395</v>
      </c>
    </row>
    <row r="50" spans="1:6">
      <c r="A50" t="s">
        <v>1</v>
      </c>
      <c r="B50" s="1">
        <v>0.30499999999999999</v>
      </c>
      <c r="C50" t="s">
        <v>386</v>
      </c>
      <c r="D50" s="1">
        <v>0.69499999999999995</v>
      </c>
      <c r="E50" t="s">
        <v>387</v>
      </c>
      <c r="F50" t="s">
        <v>415</v>
      </c>
    </row>
    <row r="52" spans="1:6">
      <c r="A52" t="s">
        <v>393</v>
      </c>
      <c r="B52">
        <v>38</v>
      </c>
      <c r="C52" t="s">
        <v>394</v>
      </c>
      <c r="D52" t="s">
        <v>400</v>
      </c>
    </row>
    <row r="53" spans="1:6">
      <c r="A53" t="s">
        <v>1</v>
      </c>
      <c r="B53" s="1">
        <v>0.32100000000000001</v>
      </c>
      <c r="C53" t="s">
        <v>386</v>
      </c>
      <c r="D53" s="1">
        <v>0.67900000000000005</v>
      </c>
      <c r="E53" t="s">
        <v>387</v>
      </c>
      <c r="F53" t="s">
        <v>416</v>
      </c>
    </row>
    <row r="54" spans="1:6">
      <c r="A54" t="s">
        <v>58</v>
      </c>
    </row>
    <row r="55" spans="1:6">
      <c r="A55" t="s">
        <v>397</v>
      </c>
      <c r="B55" t="s">
        <v>417</v>
      </c>
      <c r="C55" t="s">
        <v>394</v>
      </c>
      <c r="D55" t="s">
        <v>400</v>
      </c>
    </row>
    <row r="56" spans="1:6">
      <c r="A56" t="s">
        <v>1</v>
      </c>
      <c r="B56" s="1">
        <v>0.32500000000000001</v>
      </c>
      <c r="C56" t="s">
        <v>386</v>
      </c>
      <c r="D56" s="1">
        <v>0.67500000000000004</v>
      </c>
      <c r="E56" t="s">
        <v>387</v>
      </c>
      <c r="F56" t="s">
        <v>418</v>
      </c>
    </row>
    <row r="58" spans="1:6">
      <c r="A58" t="s">
        <v>419</v>
      </c>
    </row>
    <row r="59" spans="1:6">
      <c r="A59" t="s">
        <v>420</v>
      </c>
    </row>
    <row r="60" spans="1:6">
      <c r="A60" t="s">
        <v>421</v>
      </c>
    </row>
    <row r="61" spans="1:6">
      <c r="A61" t="s">
        <v>0</v>
      </c>
    </row>
    <row r="62" spans="1:6">
      <c r="A62" t="s">
        <v>1</v>
      </c>
      <c r="B62" s="1">
        <v>5.0000000000000001E-3</v>
      </c>
      <c r="C62" t="s">
        <v>386</v>
      </c>
      <c r="D62" s="1">
        <v>0.995</v>
      </c>
      <c r="E62" t="s">
        <v>387</v>
      </c>
      <c r="F62" t="s">
        <v>422</v>
      </c>
    </row>
    <row r="64" spans="1:6">
      <c r="A64" t="s">
        <v>2</v>
      </c>
    </row>
    <row r="65" spans="1:6">
      <c r="A65" t="s">
        <v>3</v>
      </c>
      <c r="B65" t="s">
        <v>376</v>
      </c>
    </row>
    <row r="66" spans="1:6">
      <c r="A66" t="s">
        <v>1</v>
      </c>
      <c r="B66" s="1">
        <v>0.34599999999999997</v>
      </c>
      <c r="C66" t="s">
        <v>386</v>
      </c>
      <c r="D66" s="1">
        <v>0.65400000000000003</v>
      </c>
      <c r="E66" t="s">
        <v>387</v>
      </c>
      <c r="F66" t="s">
        <v>409</v>
      </c>
    </row>
    <row r="68" spans="1:6">
      <c r="A68" t="s">
        <v>0</v>
      </c>
    </row>
    <row r="69" spans="1:6">
      <c r="A69" t="s">
        <v>1</v>
      </c>
      <c r="B69" s="1">
        <v>5.0000000000000001E-3</v>
      </c>
      <c r="C69" t="s">
        <v>386</v>
      </c>
      <c r="D69" s="1">
        <v>0.995</v>
      </c>
      <c r="E69" t="s">
        <v>387</v>
      </c>
      <c r="F69" t="s">
        <v>380</v>
      </c>
    </row>
    <row r="71" spans="1:6">
      <c r="A71" t="s">
        <v>4</v>
      </c>
    </row>
    <row r="72" spans="1:6">
      <c r="A72" t="s">
        <v>1</v>
      </c>
      <c r="B72" s="2">
        <v>0.02</v>
      </c>
      <c r="C72" t="s">
        <v>386</v>
      </c>
      <c r="D72" s="2">
        <v>0.98</v>
      </c>
      <c r="E72" t="s">
        <v>387</v>
      </c>
      <c r="F72" t="s">
        <v>423</v>
      </c>
    </row>
    <row r="74" spans="1:6">
      <c r="A74" t="s">
        <v>393</v>
      </c>
      <c r="B74">
        <v>6</v>
      </c>
      <c r="C74" t="s">
        <v>394</v>
      </c>
      <c r="D74" t="s">
        <v>395</v>
      </c>
    </row>
    <row r="75" spans="1:6">
      <c r="A75" t="s">
        <v>1</v>
      </c>
      <c r="B75" s="2">
        <v>0</v>
      </c>
      <c r="C75" t="s">
        <v>386</v>
      </c>
      <c r="D75" s="2">
        <v>1</v>
      </c>
      <c r="E75" t="s">
        <v>387</v>
      </c>
      <c r="F75" t="s">
        <v>424</v>
      </c>
    </row>
    <row r="76" spans="1:6">
      <c r="A76" t="s">
        <v>425</v>
      </c>
    </row>
    <row r="77" spans="1:6">
      <c r="A77" t="s">
        <v>397</v>
      </c>
      <c r="B77" t="s">
        <v>426</v>
      </c>
      <c r="C77" t="s">
        <v>394</v>
      </c>
      <c r="D77" t="s">
        <v>395</v>
      </c>
    </row>
    <row r="78" spans="1:6">
      <c r="A78" t="s">
        <v>1</v>
      </c>
      <c r="B78" s="1">
        <v>2E-3</v>
      </c>
      <c r="C78" t="s">
        <v>386</v>
      </c>
      <c r="D78" s="1">
        <v>0.998</v>
      </c>
      <c r="E78" t="s">
        <v>387</v>
      </c>
      <c r="F78" t="s">
        <v>427</v>
      </c>
    </row>
    <row r="80" spans="1:6">
      <c r="A80" t="s">
        <v>393</v>
      </c>
      <c r="B80">
        <v>148</v>
      </c>
      <c r="C80" t="s">
        <v>394</v>
      </c>
      <c r="D80" t="s">
        <v>400</v>
      </c>
    </row>
    <row r="81" spans="1:6">
      <c r="A81" t="s">
        <v>1</v>
      </c>
      <c r="B81" s="1">
        <v>2E-3</v>
      </c>
      <c r="C81" t="s">
        <v>386</v>
      </c>
      <c r="D81" s="1">
        <v>0.998</v>
      </c>
      <c r="E81" t="s">
        <v>387</v>
      </c>
      <c r="F81" t="s">
        <v>428</v>
      </c>
    </row>
    <row r="82" spans="1:6">
      <c r="A82" t="s">
        <v>429</v>
      </c>
    </row>
    <row r="83" spans="1:6">
      <c r="A83" t="s">
        <v>397</v>
      </c>
      <c r="B83" t="s">
        <v>430</v>
      </c>
      <c r="C83" t="s">
        <v>394</v>
      </c>
      <c r="D83" t="s">
        <v>400</v>
      </c>
    </row>
    <row r="84" spans="1:6">
      <c r="A84" t="s">
        <v>1</v>
      </c>
      <c r="B84" s="1">
        <v>5.0000000000000001E-3</v>
      </c>
      <c r="C84" t="s">
        <v>386</v>
      </c>
      <c r="D84" s="1">
        <v>0.995</v>
      </c>
      <c r="E84" t="s">
        <v>387</v>
      </c>
      <c r="F84" t="s">
        <v>431</v>
      </c>
    </row>
    <row r="86" spans="1:6">
      <c r="A86" t="s">
        <v>432</v>
      </c>
    </row>
    <row r="87" spans="1:6">
      <c r="A87" t="s">
        <v>433</v>
      </c>
    </row>
    <row r="88" spans="1:6">
      <c r="A88" t="s">
        <v>434</v>
      </c>
    </row>
    <row r="89" spans="1:6">
      <c r="A89" t="s">
        <v>0</v>
      </c>
    </row>
    <row r="90" spans="1:6">
      <c r="A90" t="s">
        <v>1</v>
      </c>
      <c r="B90" s="1">
        <v>0.316</v>
      </c>
      <c r="C90" t="s">
        <v>386</v>
      </c>
      <c r="D90" s="1">
        <v>0.68400000000000005</v>
      </c>
      <c r="E90" t="s">
        <v>387</v>
      </c>
      <c r="F90" t="s">
        <v>435</v>
      </c>
    </row>
    <row r="92" spans="1:6">
      <c r="A92" t="s">
        <v>2</v>
      </c>
    </row>
    <row r="93" spans="1:6">
      <c r="A93" t="s">
        <v>3</v>
      </c>
      <c r="B93" t="s">
        <v>374</v>
      </c>
    </row>
    <row r="94" spans="1:6">
      <c r="A94" t="s">
        <v>1</v>
      </c>
      <c r="B94" s="1">
        <v>0.61399999999999999</v>
      </c>
      <c r="C94" t="s">
        <v>386</v>
      </c>
      <c r="D94" s="1">
        <v>0.38600000000000001</v>
      </c>
      <c r="E94" t="s">
        <v>387</v>
      </c>
      <c r="F94" t="s">
        <v>376</v>
      </c>
    </row>
    <row r="96" spans="1:6">
      <c r="A96" t="s">
        <v>0</v>
      </c>
    </row>
    <row r="97" spans="1:6">
      <c r="A97" t="s">
        <v>1</v>
      </c>
      <c r="B97" s="1">
        <v>0.316</v>
      </c>
      <c r="C97" t="s">
        <v>386</v>
      </c>
      <c r="D97" s="1">
        <v>0.68400000000000005</v>
      </c>
      <c r="E97" t="s">
        <v>387</v>
      </c>
      <c r="F97" t="s">
        <v>435</v>
      </c>
    </row>
    <row r="99" spans="1:6">
      <c r="A99" t="s">
        <v>4</v>
      </c>
    </row>
    <row r="100" spans="1:6">
      <c r="A100" t="s">
        <v>1</v>
      </c>
      <c r="B100" s="1">
        <v>0.26300000000000001</v>
      </c>
      <c r="C100" t="s">
        <v>386</v>
      </c>
      <c r="D100" s="1">
        <v>0.73699999999999999</v>
      </c>
      <c r="E100" t="s">
        <v>387</v>
      </c>
      <c r="F100" t="s">
        <v>436</v>
      </c>
    </row>
    <row r="102" spans="1:6">
      <c r="A102" t="s">
        <v>393</v>
      </c>
      <c r="B102">
        <v>99</v>
      </c>
      <c r="C102" t="s">
        <v>394</v>
      </c>
      <c r="D102" t="s">
        <v>395</v>
      </c>
    </row>
    <row r="103" spans="1:6">
      <c r="A103" t="s">
        <v>1</v>
      </c>
      <c r="B103" s="1">
        <v>0.27800000000000002</v>
      </c>
      <c r="C103" t="s">
        <v>386</v>
      </c>
      <c r="D103" s="1">
        <v>0.72199999999999998</v>
      </c>
      <c r="E103" t="s">
        <v>387</v>
      </c>
      <c r="F103" t="s">
        <v>437</v>
      </c>
    </row>
    <row r="104" spans="1:6">
      <c r="A104" t="s">
        <v>56</v>
      </c>
    </row>
    <row r="105" spans="1:6">
      <c r="A105" t="s">
        <v>397</v>
      </c>
      <c r="B105" t="s">
        <v>438</v>
      </c>
      <c r="C105" t="s">
        <v>394</v>
      </c>
      <c r="D105" t="s">
        <v>395</v>
      </c>
    </row>
    <row r="106" spans="1:6">
      <c r="A106" t="s">
        <v>1</v>
      </c>
      <c r="B106" s="1">
        <v>0.316</v>
      </c>
      <c r="C106" t="s">
        <v>386</v>
      </c>
      <c r="D106" s="1">
        <v>0.68400000000000005</v>
      </c>
      <c r="E106" t="s">
        <v>387</v>
      </c>
      <c r="F106" t="s">
        <v>439</v>
      </c>
    </row>
    <row r="108" spans="1:6">
      <c r="A108" t="s">
        <v>393</v>
      </c>
      <c r="B108">
        <v>99</v>
      </c>
      <c r="C108" t="s">
        <v>394</v>
      </c>
      <c r="D108" t="s">
        <v>400</v>
      </c>
    </row>
    <row r="109" spans="1:6">
      <c r="A109" t="s">
        <v>1</v>
      </c>
      <c r="B109" s="1">
        <v>0.27800000000000002</v>
      </c>
      <c r="C109" t="s">
        <v>386</v>
      </c>
      <c r="D109" s="1">
        <v>0.72199999999999998</v>
      </c>
      <c r="E109" t="s">
        <v>387</v>
      </c>
      <c r="F109" t="s">
        <v>440</v>
      </c>
    </row>
    <row r="110" spans="1:6">
      <c r="A110" t="s">
        <v>56</v>
      </c>
    </row>
    <row r="111" spans="1:6">
      <c r="A111" t="s">
        <v>397</v>
      </c>
      <c r="B111" t="s">
        <v>438</v>
      </c>
      <c r="C111" t="s">
        <v>394</v>
      </c>
      <c r="D111" t="s">
        <v>400</v>
      </c>
    </row>
    <row r="112" spans="1:6">
      <c r="A112" t="s">
        <v>1</v>
      </c>
      <c r="B112" s="1">
        <v>0.316</v>
      </c>
      <c r="C112" t="s">
        <v>386</v>
      </c>
      <c r="D112" s="1">
        <v>0.68400000000000005</v>
      </c>
      <c r="E112" t="s">
        <v>387</v>
      </c>
      <c r="F112" t="s">
        <v>435</v>
      </c>
    </row>
    <row r="114" spans="1:6">
      <c r="A114" t="s">
        <v>441</v>
      </c>
    </row>
    <row r="115" spans="1:6">
      <c r="A115" t="s">
        <v>442</v>
      </c>
    </row>
    <row r="116" spans="1:6">
      <c r="A116" t="s">
        <v>443</v>
      </c>
    </row>
    <row r="117" spans="1:6">
      <c r="A117" t="s">
        <v>0</v>
      </c>
    </row>
    <row r="118" spans="1:6">
      <c r="A118" t="s">
        <v>1</v>
      </c>
      <c r="B118" s="1">
        <v>0.28599999999999998</v>
      </c>
      <c r="C118" t="s">
        <v>386</v>
      </c>
      <c r="D118" s="1">
        <v>0.71399999999999997</v>
      </c>
      <c r="E118" t="s">
        <v>387</v>
      </c>
      <c r="F118" t="s">
        <v>444</v>
      </c>
    </row>
    <row r="120" spans="1:6">
      <c r="A120" t="s">
        <v>2</v>
      </c>
    </row>
    <row r="121" spans="1:6">
      <c r="A121" t="s">
        <v>3</v>
      </c>
      <c r="B121" t="s">
        <v>435</v>
      </c>
    </row>
    <row r="122" spans="1:6">
      <c r="A122" t="s">
        <v>1</v>
      </c>
      <c r="B122" s="1">
        <v>0.50800000000000001</v>
      </c>
      <c r="C122" t="s">
        <v>386</v>
      </c>
      <c r="D122" s="1">
        <v>0.49199999999999999</v>
      </c>
      <c r="E122" t="s">
        <v>387</v>
      </c>
      <c r="F122" t="s">
        <v>435</v>
      </c>
    </row>
    <row r="124" spans="1:6">
      <c r="A124" t="s">
        <v>0</v>
      </c>
    </row>
    <row r="125" spans="1:6">
      <c r="A125" t="s">
        <v>1</v>
      </c>
      <c r="B125" s="1">
        <v>0.28599999999999998</v>
      </c>
      <c r="C125" t="s">
        <v>386</v>
      </c>
      <c r="D125" s="1">
        <v>0.71399999999999997</v>
      </c>
      <c r="E125" t="s">
        <v>387</v>
      </c>
      <c r="F125" t="s">
        <v>445</v>
      </c>
    </row>
    <row r="127" spans="1:6">
      <c r="A127" t="s">
        <v>4</v>
      </c>
    </row>
    <row r="128" spans="1:6">
      <c r="A128" t="s">
        <v>1</v>
      </c>
      <c r="B128" s="1">
        <v>0.192</v>
      </c>
      <c r="C128" t="s">
        <v>386</v>
      </c>
      <c r="D128" s="1">
        <v>0.80800000000000005</v>
      </c>
      <c r="E128" t="s">
        <v>387</v>
      </c>
      <c r="F128" t="s">
        <v>446</v>
      </c>
    </row>
    <row r="130" spans="1:6">
      <c r="A130" t="s">
        <v>393</v>
      </c>
      <c r="B130">
        <v>32</v>
      </c>
      <c r="C130" t="s">
        <v>394</v>
      </c>
      <c r="D130" t="s">
        <v>395</v>
      </c>
    </row>
    <row r="131" spans="1:6">
      <c r="A131" t="s">
        <v>1</v>
      </c>
      <c r="B131" s="1">
        <v>3.5999999999999997E-2</v>
      </c>
      <c r="C131" t="s">
        <v>386</v>
      </c>
      <c r="D131" s="1">
        <v>0.96399999999999997</v>
      </c>
      <c r="E131" t="s">
        <v>387</v>
      </c>
      <c r="F131" t="s">
        <v>447</v>
      </c>
    </row>
    <row r="132" spans="1:6">
      <c r="A132" t="s">
        <v>448</v>
      </c>
    </row>
    <row r="133" spans="1:6">
      <c r="A133" t="s">
        <v>397</v>
      </c>
      <c r="B133" t="s">
        <v>449</v>
      </c>
      <c r="C133" t="s">
        <v>394</v>
      </c>
      <c r="D133" t="s">
        <v>395</v>
      </c>
    </row>
    <row r="134" spans="1:6">
      <c r="A134" t="s">
        <v>1</v>
      </c>
      <c r="B134" s="1">
        <v>0.251</v>
      </c>
      <c r="C134" t="s">
        <v>386</v>
      </c>
      <c r="D134" s="1">
        <v>0.749</v>
      </c>
      <c r="E134" t="s">
        <v>387</v>
      </c>
      <c r="F134" t="s">
        <v>450</v>
      </c>
    </row>
    <row r="136" spans="1:6">
      <c r="A136" t="s">
        <v>393</v>
      </c>
      <c r="B136">
        <v>32</v>
      </c>
      <c r="C136" t="s">
        <v>394</v>
      </c>
      <c r="D136" t="s">
        <v>400</v>
      </c>
    </row>
    <row r="137" spans="1:6">
      <c r="A137" t="s">
        <v>1</v>
      </c>
      <c r="B137" s="1">
        <v>3.4000000000000002E-2</v>
      </c>
      <c r="C137" t="s">
        <v>386</v>
      </c>
      <c r="D137" s="1">
        <v>0.96599999999999997</v>
      </c>
      <c r="E137" t="s">
        <v>387</v>
      </c>
      <c r="F137" t="s">
        <v>451</v>
      </c>
    </row>
    <row r="138" spans="1:6">
      <c r="A138" t="s">
        <v>452</v>
      </c>
    </row>
    <row r="139" spans="1:6">
      <c r="A139" t="s">
        <v>397</v>
      </c>
      <c r="B139" t="s">
        <v>453</v>
      </c>
      <c r="C139" t="s">
        <v>394</v>
      </c>
      <c r="D139" t="s">
        <v>400</v>
      </c>
    </row>
    <row r="140" spans="1:6">
      <c r="A140" t="s">
        <v>1</v>
      </c>
      <c r="B140" s="1">
        <v>0.247</v>
      </c>
      <c r="C140" t="s">
        <v>386</v>
      </c>
      <c r="D140" s="1">
        <v>0.753</v>
      </c>
      <c r="E140" t="s">
        <v>387</v>
      </c>
      <c r="F140" t="s">
        <v>454</v>
      </c>
    </row>
    <row r="142" spans="1:6">
      <c r="A142" t="s">
        <v>455</v>
      </c>
    </row>
    <row r="143" spans="1:6">
      <c r="A143" t="s">
        <v>456</v>
      </c>
    </row>
    <row r="144" spans="1:6">
      <c r="A144" t="s">
        <v>457</v>
      </c>
    </row>
    <row r="145" spans="1:6">
      <c r="A145" t="s">
        <v>0</v>
      </c>
    </row>
    <row r="146" spans="1:6">
      <c r="A146" t="s">
        <v>1</v>
      </c>
      <c r="B146" s="1">
        <v>0.47899999999999998</v>
      </c>
      <c r="C146" t="s">
        <v>386</v>
      </c>
      <c r="D146" s="1">
        <v>0.52100000000000002</v>
      </c>
      <c r="E146" t="s">
        <v>387</v>
      </c>
      <c r="F146" t="s">
        <v>435</v>
      </c>
    </row>
    <row r="148" spans="1:6">
      <c r="A148" t="s">
        <v>2</v>
      </c>
    </row>
    <row r="149" spans="1:6">
      <c r="A149" t="s">
        <v>3</v>
      </c>
      <c r="B149" t="s">
        <v>376</v>
      </c>
    </row>
    <row r="150" spans="1:6">
      <c r="A150" t="s">
        <v>1</v>
      </c>
      <c r="B150" s="2">
        <v>0.64</v>
      </c>
      <c r="C150" t="s">
        <v>386</v>
      </c>
      <c r="D150" s="2">
        <v>0.36</v>
      </c>
      <c r="E150" t="s">
        <v>387</v>
      </c>
      <c r="F150" t="s">
        <v>376</v>
      </c>
    </row>
    <row r="152" spans="1:6">
      <c r="A152" t="s">
        <v>0</v>
      </c>
    </row>
    <row r="153" spans="1:6">
      <c r="A153" t="s">
        <v>1</v>
      </c>
      <c r="B153" s="1">
        <v>0.47899999999999998</v>
      </c>
      <c r="C153" t="s">
        <v>386</v>
      </c>
      <c r="D153" s="1">
        <v>0.52100000000000002</v>
      </c>
      <c r="E153" t="s">
        <v>387</v>
      </c>
      <c r="F153" t="s">
        <v>435</v>
      </c>
    </row>
    <row r="155" spans="1:6">
      <c r="A155" t="s">
        <v>4</v>
      </c>
    </row>
    <row r="156" spans="1:6">
      <c r="A156" t="s">
        <v>1</v>
      </c>
      <c r="B156" s="1">
        <v>0.40899999999999997</v>
      </c>
      <c r="C156" t="s">
        <v>386</v>
      </c>
      <c r="D156" s="1">
        <v>0.59099999999999997</v>
      </c>
      <c r="E156" t="s">
        <v>387</v>
      </c>
      <c r="F156" t="s">
        <v>458</v>
      </c>
    </row>
    <row r="158" spans="1:6">
      <c r="A158" t="s">
        <v>393</v>
      </c>
      <c r="B158">
        <v>118</v>
      </c>
      <c r="C158" t="s">
        <v>394</v>
      </c>
      <c r="D158" t="s">
        <v>395</v>
      </c>
    </row>
    <row r="159" spans="1:6">
      <c r="A159" t="s">
        <v>1</v>
      </c>
      <c r="B159" s="1">
        <v>0.23499999999999999</v>
      </c>
      <c r="C159" t="s">
        <v>386</v>
      </c>
      <c r="D159" s="1">
        <v>0.76500000000000001</v>
      </c>
      <c r="E159" t="s">
        <v>387</v>
      </c>
      <c r="F159" t="s">
        <v>459</v>
      </c>
    </row>
    <row r="160" spans="1:6">
      <c r="A160" t="s">
        <v>105</v>
      </c>
    </row>
    <row r="161" spans="1:6">
      <c r="A161" t="s">
        <v>397</v>
      </c>
      <c r="B161" t="s">
        <v>460</v>
      </c>
      <c r="C161" t="s">
        <v>394</v>
      </c>
      <c r="D161" t="s">
        <v>395</v>
      </c>
    </row>
    <row r="162" spans="1:6">
      <c r="A162" t="s">
        <v>1</v>
      </c>
      <c r="B162" s="1">
        <v>0.25600000000000001</v>
      </c>
      <c r="C162" t="s">
        <v>386</v>
      </c>
      <c r="D162" s="1">
        <v>0.74399999999999999</v>
      </c>
      <c r="E162" t="s">
        <v>387</v>
      </c>
      <c r="F162" t="s">
        <v>461</v>
      </c>
    </row>
    <row r="164" spans="1:6">
      <c r="A164" t="s">
        <v>393</v>
      </c>
      <c r="B164">
        <v>127</v>
      </c>
      <c r="C164" t="s">
        <v>394</v>
      </c>
      <c r="D164" t="s">
        <v>400</v>
      </c>
    </row>
    <row r="165" spans="1:6">
      <c r="A165" t="s">
        <v>1</v>
      </c>
      <c r="B165" s="1">
        <v>0.215</v>
      </c>
      <c r="C165" t="s">
        <v>386</v>
      </c>
      <c r="D165" s="1">
        <v>0.78500000000000003</v>
      </c>
      <c r="E165" t="s">
        <v>387</v>
      </c>
      <c r="F165" t="s">
        <v>462</v>
      </c>
    </row>
    <row r="166" spans="1:6">
      <c r="A166" t="s">
        <v>463</v>
      </c>
    </row>
    <row r="167" spans="1:6">
      <c r="A167" t="s">
        <v>397</v>
      </c>
      <c r="B167" t="s">
        <v>464</v>
      </c>
      <c r="C167" t="s">
        <v>394</v>
      </c>
      <c r="D167" t="s">
        <v>400</v>
      </c>
    </row>
    <row r="168" spans="1:6">
      <c r="A168" t="s">
        <v>1</v>
      </c>
      <c r="B168" s="1">
        <v>0.28100000000000003</v>
      </c>
      <c r="C168" t="s">
        <v>386</v>
      </c>
      <c r="D168" s="1">
        <v>0.71899999999999997</v>
      </c>
      <c r="E168" t="s">
        <v>387</v>
      </c>
      <c r="F168" t="s">
        <v>465</v>
      </c>
    </row>
    <row r="170" spans="1:6">
      <c r="A170" t="s">
        <v>466</v>
      </c>
    </row>
    <row r="171" spans="1:6">
      <c r="A171" t="s">
        <v>467</v>
      </c>
    </row>
    <row r="172" spans="1:6">
      <c r="A172" t="s">
        <v>468</v>
      </c>
    </row>
    <row r="173" spans="1:6">
      <c r="A173" t="s">
        <v>0</v>
      </c>
    </row>
    <row r="174" spans="1:6">
      <c r="A174" t="s">
        <v>1</v>
      </c>
      <c r="B174" s="1">
        <v>0.38900000000000001</v>
      </c>
      <c r="C174" t="s">
        <v>386</v>
      </c>
      <c r="D174" s="1">
        <v>0.61099999999999999</v>
      </c>
      <c r="E174" t="s">
        <v>387</v>
      </c>
      <c r="F174" t="s">
        <v>435</v>
      </c>
    </row>
    <row r="176" spans="1:6">
      <c r="A176" t="s">
        <v>2</v>
      </c>
    </row>
    <row r="177" spans="1:6">
      <c r="A177" t="s">
        <v>3</v>
      </c>
      <c r="B177" t="s">
        <v>376</v>
      </c>
    </row>
    <row r="178" spans="1:6">
      <c r="A178" t="s">
        <v>1</v>
      </c>
      <c r="B178" s="2">
        <v>0.45</v>
      </c>
      <c r="C178" t="s">
        <v>386</v>
      </c>
      <c r="D178" s="2">
        <v>0.55000000000000004</v>
      </c>
      <c r="E178" t="s">
        <v>387</v>
      </c>
      <c r="F178" t="s">
        <v>376</v>
      </c>
    </row>
    <row r="180" spans="1:6">
      <c r="A180" t="s">
        <v>0</v>
      </c>
    </row>
    <row r="181" spans="1:6">
      <c r="A181" t="s">
        <v>1</v>
      </c>
      <c r="B181" s="1">
        <v>0.38900000000000001</v>
      </c>
      <c r="C181" t="s">
        <v>386</v>
      </c>
      <c r="D181" s="1">
        <v>0.61099999999999999</v>
      </c>
      <c r="E181" t="s">
        <v>387</v>
      </c>
      <c r="F181" t="s">
        <v>408</v>
      </c>
    </row>
    <row r="183" spans="1:6">
      <c r="A183" t="s">
        <v>4</v>
      </c>
    </row>
    <row r="184" spans="1:6">
      <c r="A184" t="s">
        <v>1</v>
      </c>
      <c r="B184" s="1">
        <v>0.39600000000000002</v>
      </c>
      <c r="C184" t="s">
        <v>386</v>
      </c>
      <c r="D184" s="1">
        <v>0.60399999999999998</v>
      </c>
      <c r="E184" t="s">
        <v>387</v>
      </c>
      <c r="F184" t="s">
        <v>469</v>
      </c>
    </row>
    <row r="186" spans="1:6">
      <c r="A186" t="s">
        <v>393</v>
      </c>
      <c r="B186">
        <v>175</v>
      </c>
      <c r="C186" t="s">
        <v>394</v>
      </c>
      <c r="D186" t="s">
        <v>395</v>
      </c>
    </row>
    <row r="187" spans="1:6">
      <c r="A187" t="s">
        <v>1</v>
      </c>
      <c r="B187" s="1">
        <v>0.35599999999999998</v>
      </c>
      <c r="C187" t="s">
        <v>386</v>
      </c>
      <c r="D187" s="1">
        <v>0.64400000000000002</v>
      </c>
      <c r="E187" t="s">
        <v>387</v>
      </c>
      <c r="F187" t="s">
        <v>470</v>
      </c>
    </row>
    <row r="188" spans="1:6">
      <c r="A188" t="s">
        <v>58</v>
      </c>
    </row>
    <row r="189" spans="1:6">
      <c r="A189" t="s">
        <v>397</v>
      </c>
      <c r="B189" t="s">
        <v>471</v>
      </c>
      <c r="C189" t="s">
        <v>394</v>
      </c>
      <c r="D189" t="s">
        <v>395</v>
      </c>
    </row>
    <row r="190" spans="1:6">
      <c r="A190" t="s">
        <v>1</v>
      </c>
      <c r="B190" s="1">
        <v>0.38400000000000001</v>
      </c>
      <c r="C190" t="s">
        <v>386</v>
      </c>
      <c r="D190" s="1">
        <v>0.61599999999999999</v>
      </c>
      <c r="E190" t="s">
        <v>387</v>
      </c>
      <c r="F190" t="s">
        <v>472</v>
      </c>
    </row>
    <row r="192" spans="1:6">
      <c r="A192" t="s">
        <v>393</v>
      </c>
      <c r="B192">
        <v>175</v>
      </c>
      <c r="C192" t="s">
        <v>394</v>
      </c>
      <c r="D192" t="s">
        <v>400</v>
      </c>
    </row>
    <row r="193" spans="1:6">
      <c r="A193" t="s">
        <v>1</v>
      </c>
      <c r="B193" s="1">
        <v>0.35599999999999998</v>
      </c>
      <c r="C193" t="s">
        <v>386</v>
      </c>
      <c r="D193" s="1">
        <v>0.64400000000000002</v>
      </c>
      <c r="E193" t="s">
        <v>387</v>
      </c>
      <c r="F193" t="s">
        <v>473</v>
      </c>
    </row>
    <row r="194" spans="1:6">
      <c r="A194" t="s">
        <v>18</v>
      </c>
    </row>
    <row r="195" spans="1:6">
      <c r="A195" t="s">
        <v>397</v>
      </c>
      <c r="B195" t="s">
        <v>474</v>
      </c>
      <c r="C195" t="s">
        <v>394</v>
      </c>
      <c r="D195" t="s">
        <v>400</v>
      </c>
    </row>
    <row r="196" spans="1:6">
      <c r="A196" t="s">
        <v>1</v>
      </c>
      <c r="B196" s="1">
        <v>0.38900000000000001</v>
      </c>
      <c r="C196" t="s">
        <v>386</v>
      </c>
      <c r="D196" s="1">
        <v>0.61099999999999999</v>
      </c>
      <c r="E196" t="s">
        <v>387</v>
      </c>
      <c r="F196" t="s">
        <v>472</v>
      </c>
    </row>
    <row r="198" spans="1:6">
      <c r="A198" t="s">
        <v>475</v>
      </c>
    </row>
    <row r="199" spans="1:6">
      <c r="A199" t="s">
        <v>476</v>
      </c>
    </row>
    <row r="200" spans="1:6">
      <c r="A200" t="s">
        <v>477</v>
      </c>
    </row>
    <row r="201" spans="1:6">
      <c r="A201" t="s">
        <v>0</v>
      </c>
    </row>
    <row r="202" spans="1:6">
      <c r="A202" t="s">
        <v>1</v>
      </c>
      <c r="B202" s="1">
        <v>0.21099999999999999</v>
      </c>
      <c r="C202" t="s">
        <v>386</v>
      </c>
      <c r="D202" s="1">
        <v>0.78900000000000003</v>
      </c>
      <c r="E202" t="s">
        <v>387</v>
      </c>
      <c r="F202" t="s">
        <v>478</v>
      </c>
    </row>
    <row r="204" spans="1:6">
      <c r="A204" t="s">
        <v>2</v>
      </c>
    </row>
    <row r="205" spans="1:6">
      <c r="A205" t="s">
        <v>3</v>
      </c>
      <c r="B205" t="s">
        <v>374</v>
      </c>
    </row>
    <row r="206" spans="1:6">
      <c r="A206" t="s">
        <v>1</v>
      </c>
      <c r="B206" s="1">
        <v>0.29799999999999999</v>
      </c>
      <c r="C206" t="s">
        <v>386</v>
      </c>
      <c r="D206" s="1">
        <v>0.70199999999999996</v>
      </c>
      <c r="E206" t="s">
        <v>387</v>
      </c>
      <c r="F206" t="s">
        <v>376</v>
      </c>
    </row>
    <row r="208" spans="1:6">
      <c r="A208" t="s">
        <v>0</v>
      </c>
    </row>
    <row r="209" spans="1:6">
      <c r="A209" t="s">
        <v>1</v>
      </c>
      <c r="B209" s="1">
        <v>0.21099999999999999</v>
      </c>
      <c r="C209" t="s">
        <v>386</v>
      </c>
      <c r="D209" s="1">
        <v>0.78900000000000003</v>
      </c>
      <c r="E209" t="s">
        <v>387</v>
      </c>
      <c r="F209" t="s">
        <v>439</v>
      </c>
    </row>
    <row r="211" spans="1:6">
      <c r="A211" t="s">
        <v>4</v>
      </c>
    </row>
    <row r="212" spans="1:6">
      <c r="A212" t="s">
        <v>1</v>
      </c>
      <c r="B212" s="1">
        <v>0.20799999999999999</v>
      </c>
      <c r="C212" t="s">
        <v>386</v>
      </c>
      <c r="D212" s="1">
        <v>0.79200000000000004</v>
      </c>
      <c r="E212" t="s">
        <v>387</v>
      </c>
      <c r="F212" t="s">
        <v>479</v>
      </c>
    </row>
    <row r="214" spans="1:6">
      <c r="A214" t="s">
        <v>393</v>
      </c>
      <c r="B214">
        <v>40</v>
      </c>
      <c r="C214" t="s">
        <v>394</v>
      </c>
      <c r="D214" t="s">
        <v>395</v>
      </c>
    </row>
    <row r="215" spans="1:6">
      <c r="A215" t="s">
        <v>1</v>
      </c>
      <c r="B215" s="1">
        <v>0.16800000000000001</v>
      </c>
      <c r="C215" t="s">
        <v>386</v>
      </c>
      <c r="D215" s="1">
        <v>0.83199999999999996</v>
      </c>
      <c r="E215" t="s">
        <v>387</v>
      </c>
      <c r="F215" t="s">
        <v>480</v>
      </c>
    </row>
    <row r="216" spans="1:6">
      <c r="A216" t="s">
        <v>67</v>
      </c>
    </row>
    <row r="217" spans="1:6">
      <c r="A217" t="s">
        <v>397</v>
      </c>
      <c r="B217" t="s">
        <v>481</v>
      </c>
      <c r="C217" t="s">
        <v>394</v>
      </c>
      <c r="D217" t="s">
        <v>395</v>
      </c>
    </row>
    <row r="218" spans="1:6">
      <c r="A218" t="s">
        <v>1</v>
      </c>
      <c r="B218" s="1">
        <v>0.157</v>
      </c>
      <c r="C218" t="s">
        <v>386</v>
      </c>
      <c r="D218" s="1">
        <v>0.84299999999999997</v>
      </c>
      <c r="E218" t="s">
        <v>387</v>
      </c>
      <c r="F218" t="s">
        <v>482</v>
      </c>
    </row>
    <row r="220" spans="1:6">
      <c r="A220" t="s">
        <v>393</v>
      </c>
      <c r="B220">
        <v>41</v>
      </c>
      <c r="C220" t="s">
        <v>394</v>
      </c>
      <c r="D220" t="s">
        <v>400</v>
      </c>
    </row>
    <row r="221" spans="1:6">
      <c r="A221" t="s">
        <v>1</v>
      </c>
      <c r="B221" s="1">
        <v>0.17399999999999999</v>
      </c>
      <c r="C221" t="s">
        <v>386</v>
      </c>
      <c r="D221" s="1">
        <v>0.82599999999999996</v>
      </c>
      <c r="E221" t="s">
        <v>387</v>
      </c>
      <c r="F221" t="s">
        <v>483</v>
      </c>
    </row>
    <row r="222" spans="1:6">
      <c r="A222" t="s">
        <v>484</v>
      </c>
    </row>
    <row r="223" spans="1:6">
      <c r="A223" t="s">
        <v>397</v>
      </c>
      <c r="B223" t="s">
        <v>485</v>
      </c>
      <c r="C223" t="s">
        <v>394</v>
      </c>
      <c r="D223" t="s">
        <v>400</v>
      </c>
    </row>
    <row r="224" spans="1:6">
      <c r="A224" t="s">
        <v>1</v>
      </c>
      <c r="B224" s="1">
        <v>0.13100000000000001</v>
      </c>
      <c r="C224" t="s">
        <v>386</v>
      </c>
      <c r="D224" s="1">
        <v>0.86899999999999999</v>
      </c>
      <c r="E224" t="s">
        <v>387</v>
      </c>
      <c r="F224" t="s">
        <v>486</v>
      </c>
    </row>
    <row r="226" spans="1:6">
      <c r="A226" t="s">
        <v>487</v>
      </c>
    </row>
    <row r="227" spans="1:6">
      <c r="A227" t="s">
        <v>488</v>
      </c>
    </row>
    <row r="228" spans="1:6">
      <c r="A228" t="s">
        <v>489</v>
      </c>
    </row>
    <row r="229" spans="1:6">
      <c r="A229" t="s">
        <v>0</v>
      </c>
    </row>
    <row r="230" spans="1:6">
      <c r="A230" t="s">
        <v>1</v>
      </c>
      <c r="B230" s="2">
        <v>0.17</v>
      </c>
      <c r="C230" t="s">
        <v>386</v>
      </c>
      <c r="D230" s="2">
        <v>0.83</v>
      </c>
      <c r="E230" t="s">
        <v>387</v>
      </c>
      <c r="F230" t="s">
        <v>381</v>
      </c>
    </row>
    <row r="232" spans="1:6">
      <c r="A232" t="s">
        <v>2</v>
      </c>
    </row>
    <row r="233" spans="1:6">
      <c r="A233" t="s">
        <v>3</v>
      </c>
      <c r="B233" t="s">
        <v>374</v>
      </c>
    </row>
    <row r="234" spans="1:6">
      <c r="A234" t="s">
        <v>1</v>
      </c>
      <c r="B234" s="1">
        <v>0.503</v>
      </c>
      <c r="C234" t="s">
        <v>386</v>
      </c>
      <c r="D234" s="1">
        <v>0.497</v>
      </c>
      <c r="E234" t="s">
        <v>387</v>
      </c>
      <c r="F234" t="s">
        <v>435</v>
      </c>
    </row>
    <row r="236" spans="1:6">
      <c r="A236" t="s">
        <v>0</v>
      </c>
    </row>
    <row r="237" spans="1:6">
      <c r="A237" t="s">
        <v>1</v>
      </c>
      <c r="B237" s="2">
        <v>0.17</v>
      </c>
      <c r="C237" t="s">
        <v>386</v>
      </c>
      <c r="D237" s="2">
        <v>0.83</v>
      </c>
      <c r="E237" t="s">
        <v>387</v>
      </c>
      <c r="F237" t="s">
        <v>490</v>
      </c>
    </row>
    <row r="239" spans="1:6">
      <c r="A239" t="s">
        <v>4</v>
      </c>
    </row>
    <row r="240" spans="1:6">
      <c r="A240" t="s">
        <v>1</v>
      </c>
      <c r="B240" s="1">
        <v>0.16400000000000001</v>
      </c>
      <c r="C240" t="s">
        <v>386</v>
      </c>
      <c r="D240" s="1">
        <v>0.83599999999999997</v>
      </c>
      <c r="E240" t="s">
        <v>387</v>
      </c>
      <c r="F240" t="s">
        <v>491</v>
      </c>
    </row>
    <row r="242" spans="1:6">
      <c r="A242" t="s">
        <v>393</v>
      </c>
      <c r="B242">
        <v>93</v>
      </c>
      <c r="C242" t="s">
        <v>394</v>
      </c>
      <c r="D242" t="s">
        <v>395</v>
      </c>
    </row>
    <row r="243" spans="1:6">
      <c r="A243" t="s">
        <v>1</v>
      </c>
      <c r="B243" s="1">
        <v>0.16700000000000001</v>
      </c>
      <c r="C243" t="s">
        <v>386</v>
      </c>
      <c r="D243" s="1">
        <v>0.83299999999999996</v>
      </c>
      <c r="E243" t="s">
        <v>387</v>
      </c>
      <c r="F243" t="s">
        <v>492</v>
      </c>
    </row>
    <row r="244" spans="1:6">
      <c r="A244" t="s">
        <v>493</v>
      </c>
    </row>
    <row r="245" spans="1:6">
      <c r="A245" t="s">
        <v>397</v>
      </c>
      <c r="B245" t="s">
        <v>494</v>
      </c>
      <c r="C245" t="s">
        <v>394</v>
      </c>
      <c r="D245" t="s">
        <v>395</v>
      </c>
    </row>
    <row r="246" spans="1:6">
      <c r="A246" t="s">
        <v>1</v>
      </c>
      <c r="B246" s="1">
        <v>0.159</v>
      </c>
      <c r="C246" t="s">
        <v>386</v>
      </c>
      <c r="D246" s="1">
        <v>0.84099999999999997</v>
      </c>
      <c r="E246" t="s">
        <v>387</v>
      </c>
      <c r="F246" t="s">
        <v>495</v>
      </c>
    </row>
    <row r="248" spans="1:6">
      <c r="A248" t="s">
        <v>393</v>
      </c>
      <c r="B248">
        <v>95</v>
      </c>
      <c r="C248" t="s">
        <v>394</v>
      </c>
      <c r="D248" t="s">
        <v>400</v>
      </c>
    </row>
    <row r="249" spans="1:6">
      <c r="A249" t="s">
        <v>1</v>
      </c>
      <c r="B249" s="1">
        <v>0.16300000000000001</v>
      </c>
      <c r="C249" t="s">
        <v>386</v>
      </c>
      <c r="D249" s="1">
        <v>0.83699999999999997</v>
      </c>
      <c r="E249" t="s">
        <v>387</v>
      </c>
      <c r="F249" t="s">
        <v>496</v>
      </c>
    </row>
    <row r="250" spans="1:6">
      <c r="A250" t="s">
        <v>24</v>
      </c>
    </row>
    <row r="251" spans="1:6">
      <c r="A251" t="s">
        <v>397</v>
      </c>
      <c r="B251" t="s">
        <v>497</v>
      </c>
      <c r="C251" t="s">
        <v>394</v>
      </c>
      <c r="D251" t="s">
        <v>400</v>
      </c>
    </row>
    <row r="252" spans="1:6">
      <c r="A252" t="s">
        <v>1</v>
      </c>
      <c r="B252" s="2">
        <v>0.16</v>
      </c>
      <c r="C252" t="s">
        <v>386</v>
      </c>
      <c r="D252" s="2">
        <v>0.84</v>
      </c>
      <c r="E252" t="s">
        <v>387</v>
      </c>
      <c r="F252" t="s">
        <v>498</v>
      </c>
    </row>
    <row r="254" spans="1:6">
      <c r="A254" t="s">
        <v>499</v>
      </c>
    </row>
    <row r="255" spans="1:6">
      <c r="A255" t="s">
        <v>500</v>
      </c>
    </row>
    <row r="256" spans="1:6">
      <c r="A256" t="s">
        <v>501</v>
      </c>
    </row>
    <row r="257" spans="1:6">
      <c r="A257" t="s">
        <v>0</v>
      </c>
    </row>
    <row r="258" spans="1:6">
      <c r="A258" t="s">
        <v>1</v>
      </c>
      <c r="B258" s="1">
        <v>0.217</v>
      </c>
      <c r="C258" t="s">
        <v>386</v>
      </c>
      <c r="D258" s="1">
        <v>0.78300000000000003</v>
      </c>
      <c r="E258" t="s">
        <v>387</v>
      </c>
      <c r="F258" t="s">
        <v>439</v>
      </c>
    </row>
    <row r="260" spans="1:6">
      <c r="A260" t="s">
        <v>2</v>
      </c>
    </row>
    <row r="261" spans="1:6">
      <c r="A261" t="s">
        <v>3</v>
      </c>
      <c r="B261" t="s">
        <v>376</v>
      </c>
    </row>
    <row r="262" spans="1:6">
      <c r="A262" t="s">
        <v>1</v>
      </c>
      <c r="B262" s="2">
        <v>0.44</v>
      </c>
      <c r="C262" t="s">
        <v>386</v>
      </c>
      <c r="D262" s="2">
        <v>0.56000000000000005</v>
      </c>
      <c r="E262" t="s">
        <v>387</v>
      </c>
      <c r="F262" t="s">
        <v>376</v>
      </c>
    </row>
    <row r="264" spans="1:6">
      <c r="A264" t="s">
        <v>0</v>
      </c>
    </row>
    <row r="265" spans="1:6">
      <c r="A265" t="s">
        <v>1</v>
      </c>
      <c r="B265" s="1">
        <v>0.217</v>
      </c>
      <c r="C265" t="s">
        <v>386</v>
      </c>
      <c r="D265" s="1">
        <v>0.78300000000000003</v>
      </c>
      <c r="E265" t="s">
        <v>387</v>
      </c>
      <c r="F265" t="s">
        <v>408</v>
      </c>
    </row>
    <row r="267" spans="1:6">
      <c r="A267" t="s">
        <v>4</v>
      </c>
    </row>
    <row r="268" spans="1:6">
      <c r="A268" t="s">
        <v>1</v>
      </c>
      <c r="B268" s="1">
        <v>0.17699999999999999</v>
      </c>
      <c r="C268" t="s">
        <v>386</v>
      </c>
      <c r="D268" s="1">
        <v>0.82299999999999995</v>
      </c>
      <c r="E268" t="s">
        <v>387</v>
      </c>
      <c r="F268" t="s">
        <v>502</v>
      </c>
    </row>
    <row r="270" spans="1:6">
      <c r="A270" t="s">
        <v>393</v>
      </c>
      <c r="B270">
        <v>124</v>
      </c>
      <c r="C270" t="s">
        <v>394</v>
      </c>
      <c r="D270" t="s">
        <v>395</v>
      </c>
    </row>
    <row r="271" spans="1:6">
      <c r="A271" t="s">
        <v>1</v>
      </c>
      <c r="B271" s="1">
        <v>9.0999999999999998E-2</v>
      </c>
      <c r="C271" t="s">
        <v>386</v>
      </c>
      <c r="D271" s="1">
        <v>0.90900000000000003</v>
      </c>
      <c r="E271" t="s">
        <v>387</v>
      </c>
      <c r="F271" t="s">
        <v>503</v>
      </c>
    </row>
    <row r="272" spans="1:6">
      <c r="A272" t="s">
        <v>178</v>
      </c>
    </row>
    <row r="273" spans="1:6">
      <c r="A273" t="s">
        <v>397</v>
      </c>
      <c r="B273" t="s">
        <v>504</v>
      </c>
      <c r="C273" t="s">
        <v>394</v>
      </c>
      <c r="D273" t="s">
        <v>395</v>
      </c>
    </row>
    <row r="274" spans="1:6">
      <c r="A274" t="s">
        <v>1</v>
      </c>
      <c r="B274" s="1">
        <v>4.5999999999999999E-2</v>
      </c>
      <c r="C274" t="s">
        <v>386</v>
      </c>
      <c r="D274" s="1">
        <v>0.95399999999999996</v>
      </c>
      <c r="E274" t="s">
        <v>387</v>
      </c>
      <c r="F274" t="s">
        <v>505</v>
      </c>
    </row>
    <row r="276" spans="1:6">
      <c r="A276" t="s">
        <v>393</v>
      </c>
      <c r="B276">
        <v>205</v>
      </c>
      <c r="C276" t="s">
        <v>394</v>
      </c>
      <c r="D276" t="s">
        <v>400</v>
      </c>
    </row>
    <row r="277" spans="1:6">
      <c r="A277" t="s">
        <v>1</v>
      </c>
      <c r="B277" s="1">
        <v>0.114</v>
      </c>
      <c r="C277" t="s">
        <v>386</v>
      </c>
      <c r="D277" s="1">
        <v>0.88600000000000001</v>
      </c>
      <c r="E277" t="s">
        <v>387</v>
      </c>
      <c r="F277" t="s">
        <v>506</v>
      </c>
    </row>
    <row r="278" spans="1:6">
      <c r="A278" t="s">
        <v>507</v>
      </c>
    </row>
    <row r="279" spans="1:6">
      <c r="A279" t="s">
        <v>397</v>
      </c>
      <c r="B279" t="s">
        <v>508</v>
      </c>
      <c r="C279" t="s">
        <v>394</v>
      </c>
      <c r="D279" t="s">
        <v>400</v>
      </c>
    </row>
    <row r="280" spans="1:6">
      <c r="A280" t="s">
        <v>1</v>
      </c>
      <c r="B280" s="1">
        <v>7.3999999999999996E-2</v>
      </c>
      <c r="C280" t="s">
        <v>386</v>
      </c>
      <c r="D280" s="1">
        <v>0.92600000000000005</v>
      </c>
      <c r="E280" t="s">
        <v>387</v>
      </c>
      <c r="F280" t="s">
        <v>509</v>
      </c>
    </row>
    <row r="282" spans="1:6">
      <c r="A282" t="s">
        <v>510</v>
      </c>
    </row>
    <row r="283" spans="1:6">
      <c r="A283" t="s">
        <v>511</v>
      </c>
    </row>
    <row r="284" spans="1:6">
      <c r="A284" t="s">
        <v>512</v>
      </c>
    </row>
    <row r="285" spans="1:6">
      <c r="A285" t="s">
        <v>0</v>
      </c>
    </row>
    <row r="286" spans="1:6">
      <c r="A286" t="s">
        <v>1</v>
      </c>
      <c r="B286" s="1">
        <v>0.42499999999999999</v>
      </c>
      <c r="C286" t="s">
        <v>386</v>
      </c>
      <c r="D286" s="1">
        <v>0.57499999999999996</v>
      </c>
      <c r="E286" t="s">
        <v>387</v>
      </c>
      <c r="F286" t="s">
        <v>408</v>
      </c>
    </row>
    <row r="288" spans="1:6">
      <c r="A288" t="s">
        <v>2</v>
      </c>
    </row>
    <row r="289" spans="1:6">
      <c r="A289" t="s">
        <v>3</v>
      </c>
      <c r="B289" t="s">
        <v>374</v>
      </c>
    </row>
    <row r="290" spans="1:6">
      <c r="A290" t="s">
        <v>1</v>
      </c>
      <c r="B290" s="1">
        <v>0.41099999999999998</v>
      </c>
      <c r="C290" t="s">
        <v>386</v>
      </c>
      <c r="D290" s="1">
        <v>0.58899999999999997</v>
      </c>
      <c r="E290" t="s">
        <v>387</v>
      </c>
      <c r="F290" t="s">
        <v>376</v>
      </c>
    </row>
    <row r="292" spans="1:6">
      <c r="A292" t="s">
        <v>0</v>
      </c>
    </row>
    <row r="293" spans="1:6">
      <c r="A293" t="s">
        <v>1</v>
      </c>
      <c r="B293" s="1">
        <v>0.42499999999999999</v>
      </c>
      <c r="C293" t="s">
        <v>386</v>
      </c>
      <c r="D293" s="1">
        <v>0.57499999999999996</v>
      </c>
      <c r="E293" t="s">
        <v>387</v>
      </c>
      <c r="F293" t="s">
        <v>376</v>
      </c>
    </row>
    <row r="295" spans="1:6">
      <c r="A295" t="s">
        <v>4</v>
      </c>
    </row>
    <row r="296" spans="1:6">
      <c r="A296" t="s">
        <v>1</v>
      </c>
      <c r="B296" s="1">
        <v>0.27400000000000002</v>
      </c>
      <c r="C296" t="s">
        <v>386</v>
      </c>
      <c r="D296" s="1">
        <v>0.72599999999999998</v>
      </c>
      <c r="E296" t="s">
        <v>387</v>
      </c>
      <c r="F296" t="s">
        <v>513</v>
      </c>
    </row>
    <row r="298" spans="1:6">
      <c r="A298" t="s">
        <v>393</v>
      </c>
      <c r="B298">
        <v>318</v>
      </c>
      <c r="C298" t="s">
        <v>394</v>
      </c>
      <c r="D298" t="s">
        <v>395</v>
      </c>
    </row>
    <row r="299" spans="1:6">
      <c r="A299" t="s">
        <v>1</v>
      </c>
      <c r="B299" s="1">
        <v>0.34300000000000003</v>
      </c>
      <c r="C299" t="s">
        <v>386</v>
      </c>
      <c r="D299" s="1">
        <v>0.65700000000000003</v>
      </c>
      <c r="E299" t="s">
        <v>387</v>
      </c>
      <c r="F299" t="s">
        <v>514</v>
      </c>
    </row>
    <row r="300" spans="1:6">
      <c r="A300" t="s">
        <v>515</v>
      </c>
    </row>
    <row r="301" spans="1:6">
      <c r="A301" t="s">
        <v>397</v>
      </c>
      <c r="B301" t="s">
        <v>516</v>
      </c>
      <c r="C301" t="s">
        <v>394</v>
      </c>
      <c r="D301" t="s">
        <v>395</v>
      </c>
    </row>
    <row r="302" spans="1:6">
      <c r="A302" t="s">
        <v>1</v>
      </c>
      <c r="B302" s="1">
        <v>0.28799999999999998</v>
      </c>
      <c r="C302" t="s">
        <v>386</v>
      </c>
      <c r="D302" s="1">
        <v>0.71199999999999997</v>
      </c>
      <c r="E302" t="s">
        <v>387</v>
      </c>
      <c r="F302" t="s">
        <v>517</v>
      </c>
    </row>
    <row r="304" spans="1:6">
      <c r="A304" t="s">
        <v>393</v>
      </c>
      <c r="B304">
        <v>270</v>
      </c>
      <c r="C304" t="s">
        <v>394</v>
      </c>
      <c r="D304" t="s">
        <v>400</v>
      </c>
    </row>
    <row r="305" spans="1:6">
      <c r="A305" t="s">
        <v>1</v>
      </c>
      <c r="B305" s="1">
        <v>0.32900000000000001</v>
      </c>
      <c r="C305" t="s">
        <v>386</v>
      </c>
      <c r="D305" s="1">
        <v>0.67100000000000004</v>
      </c>
      <c r="E305" t="s">
        <v>387</v>
      </c>
      <c r="F305" t="s">
        <v>518</v>
      </c>
    </row>
    <row r="306" spans="1:6">
      <c r="A306" t="s">
        <v>519</v>
      </c>
    </row>
    <row r="307" spans="1:6">
      <c r="A307" t="s">
        <v>397</v>
      </c>
      <c r="B307" t="s">
        <v>520</v>
      </c>
      <c r="C307" t="s">
        <v>394</v>
      </c>
      <c r="D307" t="s">
        <v>400</v>
      </c>
    </row>
    <row r="308" spans="1:6">
      <c r="A308" t="s">
        <v>1</v>
      </c>
      <c r="B308" s="1">
        <v>0.27400000000000002</v>
      </c>
      <c r="C308" t="s">
        <v>386</v>
      </c>
      <c r="D308" s="1">
        <v>0.72599999999999998</v>
      </c>
      <c r="E308" t="s">
        <v>387</v>
      </c>
      <c r="F308" t="s">
        <v>521</v>
      </c>
    </row>
    <row r="310" spans="1:6">
      <c r="A310" t="s">
        <v>522</v>
      </c>
    </row>
    <row r="311" spans="1:6">
      <c r="A311" t="s">
        <v>523</v>
      </c>
    </row>
    <row r="312" spans="1:6">
      <c r="A312" t="s">
        <v>524</v>
      </c>
    </row>
    <row r="313" spans="1:6">
      <c r="A313" t="s">
        <v>0</v>
      </c>
    </row>
    <row r="314" spans="1:6">
      <c r="A314" t="s">
        <v>1</v>
      </c>
      <c r="B314" s="1">
        <v>0.246</v>
      </c>
      <c r="C314" t="s">
        <v>386</v>
      </c>
      <c r="D314" s="1">
        <v>0.754</v>
      </c>
      <c r="E314" t="s">
        <v>387</v>
      </c>
      <c r="F314" t="s">
        <v>408</v>
      </c>
    </row>
    <row r="316" spans="1:6">
      <c r="A316" t="s">
        <v>2</v>
      </c>
    </row>
    <row r="317" spans="1:6">
      <c r="A317" t="s">
        <v>3</v>
      </c>
      <c r="B317" t="s">
        <v>374</v>
      </c>
    </row>
    <row r="318" spans="1:6">
      <c r="A318" t="s">
        <v>1</v>
      </c>
      <c r="B318" s="1">
        <v>0.311</v>
      </c>
      <c r="C318" t="s">
        <v>386</v>
      </c>
      <c r="D318" s="1">
        <v>0.68899999999999995</v>
      </c>
      <c r="E318" t="s">
        <v>387</v>
      </c>
      <c r="F318" t="s">
        <v>376</v>
      </c>
    </row>
    <row r="320" spans="1:6">
      <c r="A320" t="s">
        <v>0</v>
      </c>
    </row>
    <row r="321" spans="1:6">
      <c r="A321" t="s">
        <v>1</v>
      </c>
      <c r="B321" s="1">
        <v>0.246</v>
      </c>
      <c r="C321" t="s">
        <v>386</v>
      </c>
      <c r="D321" s="1">
        <v>0.754</v>
      </c>
      <c r="E321" t="s">
        <v>387</v>
      </c>
      <c r="F321" t="s">
        <v>374</v>
      </c>
    </row>
    <row r="323" spans="1:6">
      <c r="A323" t="s">
        <v>4</v>
      </c>
    </row>
    <row r="324" spans="1:6">
      <c r="A324" t="s">
        <v>1</v>
      </c>
      <c r="B324" s="1">
        <v>0.13100000000000001</v>
      </c>
      <c r="C324" t="s">
        <v>386</v>
      </c>
      <c r="D324" s="1">
        <v>0.86899999999999999</v>
      </c>
      <c r="E324" t="s">
        <v>387</v>
      </c>
      <c r="F324" t="s">
        <v>525</v>
      </c>
    </row>
    <row r="326" spans="1:6">
      <c r="A326" t="s">
        <v>393</v>
      </c>
      <c r="B326">
        <v>297</v>
      </c>
      <c r="C326" t="s">
        <v>394</v>
      </c>
      <c r="D326" t="s">
        <v>395</v>
      </c>
    </row>
    <row r="327" spans="1:6">
      <c r="A327" t="s">
        <v>1</v>
      </c>
      <c r="B327" s="1">
        <v>0.11700000000000001</v>
      </c>
      <c r="C327" t="s">
        <v>386</v>
      </c>
      <c r="D327" s="1">
        <v>0.88300000000000001</v>
      </c>
      <c r="E327" t="s">
        <v>387</v>
      </c>
      <c r="F327" t="s">
        <v>526</v>
      </c>
    </row>
    <row r="328" spans="1:6">
      <c r="A328" t="s">
        <v>527</v>
      </c>
    </row>
    <row r="329" spans="1:6">
      <c r="A329" t="s">
        <v>397</v>
      </c>
      <c r="B329" t="s">
        <v>528</v>
      </c>
      <c r="C329" t="s">
        <v>394</v>
      </c>
      <c r="D329" t="s">
        <v>395</v>
      </c>
    </row>
    <row r="330" spans="1:6">
      <c r="A330" t="s">
        <v>1</v>
      </c>
      <c r="B330" s="2">
        <v>0.18</v>
      </c>
      <c r="C330" t="s">
        <v>386</v>
      </c>
      <c r="D330" s="2">
        <v>0.82</v>
      </c>
      <c r="E330" t="s">
        <v>387</v>
      </c>
      <c r="F330" t="s">
        <v>529</v>
      </c>
    </row>
    <row r="332" spans="1:6">
      <c r="A332" t="s">
        <v>393</v>
      </c>
      <c r="B332">
        <v>287</v>
      </c>
      <c r="C332" t="s">
        <v>394</v>
      </c>
      <c r="D332" t="s">
        <v>400</v>
      </c>
    </row>
    <row r="333" spans="1:6">
      <c r="A333" t="s">
        <v>1</v>
      </c>
      <c r="B333" s="1">
        <v>8.3000000000000004E-2</v>
      </c>
      <c r="C333" t="s">
        <v>386</v>
      </c>
      <c r="D333" s="1">
        <v>0.91700000000000004</v>
      </c>
      <c r="E333" t="s">
        <v>387</v>
      </c>
      <c r="F333" t="s">
        <v>530</v>
      </c>
    </row>
    <row r="334" spans="1:6">
      <c r="A334" t="s">
        <v>29</v>
      </c>
    </row>
    <row r="335" spans="1:6">
      <c r="A335" t="s">
        <v>397</v>
      </c>
      <c r="B335" t="s">
        <v>531</v>
      </c>
      <c r="C335" t="s">
        <v>394</v>
      </c>
      <c r="D335" t="s">
        <v>400</v>
      </c>
    </row>
    <row r="336" spans="1:6">
      <c r="A336" t="s">
        <v>1</v>
      </c>
      <c r="B336" s="1">
        <v>0.21299999999999999</v>
      </c>
      <c r="C336" t="s">
        <v>386</v>
      </c>
      <c r="D336" s="1">
        <v>0.78700000000000003</v>
      </c>
      <c r="E336" t="s">
        <v>387</v>
      </c>
      <c r="F336" t="s">
        <v>532</v>
      </c>
    </row>
    <row r="338" spans="1:6">
      <c r="A338" t="s">
        <v>533</v>
      </c>
    </row>
    <row r="339" spans="1:6">
      <c r="A339" t="s">
        <v>534</v>
      </c>
    </row>
    <row r="340" spans="1:6">
      <c r="A340" t="s">
        <v>535</v>
      </c>
    </row>
    <row r="341" spans="1:6">
      <c r="A341" t="s">
        <v>0</v>
      </c>
    </row>
    <row r="342" spans="1:6">
      <c r="A342" t="s">
        <v>1</v>
      </c>
      <c r="B342" s="2">
        <v>0.24</v>
      </c>
      <c r="C342" t="s">
        <v>386</v>
      </c>
      <c r="D342" s="2">
        <v>0.76</v>
      </c>
      <c r="E342" t="s">
        <v>387</v>
      </c>
      <c r="F342" t="s">
        <v>376</v>
      </c>
    </row>
    <row r="344" spans="1:6">
      <c r="A344" t="s">
        <v>2</v>
      </c>
    </row>
    <row r="345" spans="1:6">
      <c r="A345" t="s">
        <v>3</v>
      </c>
      <c r="B345" t="s">
        <v>374</v>
      </c>
    </row>
    <row r="346" spans="1:6">
      <c r="A346" t="s">
        <v>1</v>
      </c>
      <c r="B346" s="2">
        <v>0.42</v>
      </c>
      <c r="C346" t="s">
        <v>386</v>
      </c>
      <c r="D346" s="2">
        <v>0.57999999999999996</v>
      </c>
      <c r="E346" t="s">
        <v>387</v>
      </c>
      <c r="F346" t="s">
        <v>374</v>
      </c>
    </row>
    <row r="348" spans="1:6">
      <c r="A348" t="s">
        <v>0</v>
      </c>
    </row>
    <row r="349" spans="1:6">
      <c r="A349" t="s">
        <v>1</v>
      </c>
      <c r="B349" s="2">
        <v>0.24</v>
      </c>
      <c r="C349" t="s">
        <v>386</v>
      </c>
      <c r="D349" s="2">
        <v>0.76</v>
      </c>
      <c r="E349" t="s">
        <v>387</v>
      </c>
      <c r="F349" t="s">
        <v>374</v>
      </c>
    </row>
    <row r="351" spans="1:6">
      <c r="A351" t="s">
        <v>4</v>
      </c>
    </row>
    <row r="352" spans="1:6">
      <c r="A352" t="s">
        <v>1</v>
      </c>
      <c r="B352" s="2">
        <v>0</v>
      </c>
      <c r="C352" t="s">
        <v>386</v>
      </c>
      <c r="D352" s="2">
        <v>1</v>
      </c>
      <c r="E352" t="s">
        <v>387</v>
      </c>
      <c r="F352" t="s">
        <v>536</v>
      </c>
    </row>
    <row r="354" spans="1:6">
      <c r="A354" t="s">
        <v>393</v>
      </c>
      <c r="B354">
        <v>111</v>
      </c>
      <c r="C354" t="s">
        <v>394</v>
      </c>
      <c r="D354" t="s">
        <v>395</v>
      </c>
    </row>
    <row r="355" spans="1:6">
      <c r="A355" t="s">
        <v>1</v>
      </c>
      <c r="B355" s="2">
        <v>0.02</v>
      </c>
      <c r="C355" t="s">
        <v>386</v>
      </c>
      <c r="D355" s="2">
        <v>0.98</v>
      </c>
      <c r="E355" t="s">
        <v>387</v>
      </c>
      <c r="F355" t="s">
        <v>537</v>
      </c>
    </row>
    <row r="356" spans="1:6">
      <c r="A356" t="s">
        <v>538</v>
      </c>
    </row>
    <row r="357" spans="1:6">
      <c r="A357" t="s">
        <v>397</v>
      </c>
      <c r="B357" t="s">
        <v>539</v>
      </c>
      <c r="C357" t="s">
        <v>394</v>
      </c>
      <c r="D357" t="s">
        <v>395</v>
      </c>
    </row>
    <row r="358" spans="1:6">
      <c r="A358" t="s">
        <v>1</v>
      </c>
      <c r="B358" s="2">
        <v>0.05</v>
      </c>
      <c r="C358" t="s">
        <v>386</v>
      </c>
      <c r="D358" s="2">
        <v>0.95</v>
      </c>
      <c r="E358" t="s">
        <v>387</v>
      </c>
      <c r="F358" t="s">
        <v>379</v>
      </c>
    </row>
    <row r="360" spans="1:6">
      <c r="A360" t="s">
        <v>393</v>
      </c>
      <c r="B360">
        <v>137</v>
      </c>
      <c r="C360" t="s">
        <v>394</v>
      </c>
      <c r="D360" t="s">
        <v>400</v>
      </c>
    </row>
    <row r="361" spans="1:6">
      <c r="A361" t="s">
        <v>1</v>
      </c>
      <c r="B361" s="2">
        <v>0</v>
      </c>
      <c r="C361" t="s">
        <v>386</v>
      </c>
      <c r="D361" s="2">
        <v>1</v>
      </c>
      <c r="E361" t="s">
        <v>387</v>
      </c>
      <c r="F361" t="s">
        <v>540</v>
      </c>
    </row>
    <row r="362" spans="1:6">
      <c r="A362" t="s">
        <v>541</v>
      </c>
    </row>
    <row r="363" spans="1:6">
      <c r="A363" t="s">
        <v>397</v>
      </c>
      <c r="B363" t="s">
        <v>542</v>
      </c>
      <c r="C363" t="s">
        <v>394</v>
      </c>
      <c r="D363" t="s">
        <v>400</v>
      </c>
    </row>
    <row r="364" spans="1:6">
      <c r="A364" t="s">
        <v>1</v>
      </c>
      <c r="B364" s="2">
        <v>0.04</v>
      </c>
      <c r="C364" t="s">
        <v>386</v>
      </c>
      <c r="D364" s="2">
        <v>0.96</v>
      </c>
      <c r="E364" t="s">
        <v>387</v>
      </c>
      <c r="F364" t="s">
        <v>543</v>
      </c>
    </row>
    <row r="366" spans="1:6">
      <c r="A366" t="s">
        <v>544</v>
      </c>
    </row>
    <row r="367" spans="1:6">
      <c r="A367" t="s">
        <v>545</v>
      </c>
    </row>
    <row r="368" spans="1:6">
      <c r="A368" t="s">
        <v>546</v>
      </c>
    </row>
    <row r="369" spans="1:6">
      <c r="A369" t="s">
        <v>0</v>
      </c>
    </row>
    <row r="370" spans="1:6">
      <c r="A370" t="s">
        <v>1</v>
      </c>
      <c r="B370" s="2">
        <v>0.12</v>
      </c>
      <c r="C370" t="s">
        <v>386</v>
      </c>
      <c r="D370" s="2">
        <v>0.88</v>
      </c>
      <c r="E370" t="s">
        <v>387</v>
      </c>
      <c r="F370" t="s">
        <v>408</v>
      </c>
    </row>
    <row r="372" spans="1:6">
      <c r="A372" t="s">
        <v>2</v>
      </c>
    </row>
    <row r="373" spans="1:6">
      <c r="A373" t="s">
        <v>3</v>
      </c>
      <c r="B373" t="s">
        <v>374</v>
      </c>
    </row>
    <row r="374" spans="1:6">
      <c r="A374" t="s">
        <v>1</v>
      </c>
      <c r="B374" s="1">
        <v>8.3000000000000004E-2</v>
      </c>
      <c r="C374" t="s">
        <v>386</v>
      </c>
      <c r="D374" s="1">
        <v>0.91700000000000004</v>
      </c>
      <c r="E374" t="s">
        <v>387</v>
      </c>
      <c r="F374" t="s">
        <v>374</v>
      </c>
    </row>
    <row r="376" spans="1:6">
      <c r="A376" t="s">
        <v>0</v>
      </c>
    </row>
    <row r="377" spans="1:6">
      <c r="A377" t="s">
        <v>1</v>
      </c>
      <c r="B377" s="2">
        <v>0.12</v>
      </c>
      <c r="C377" t="s">
        <v>386</v>
      </c>
      <c r="D377" s="2">
        <v>0.88</v>
      </c>
      <c r="E377" t="s">
        <v>387</v>
      </c>
      <c r="F377" t="s">
        <v>376</v>
      </c>
    </row>
    <row r="379" spans="1:6">
      <c r="A379" t="s">
        <v>4</v>
      </c>
    </row>
    <row r="380" spans="1:6">
      <c r="A380" t="s">
        <v>1</v>
      </c>
      <c r="B380" s="1">
        <v>7.0000000000000001E-3</v>
      </c>
      <c r="C380" t="s">
        <v>386</v>
      </c>
      <c r="D380" s="1">
        <v>0.99299999999999999</v>
      </c>
      <c r="E380" t="s">
        <v>387</v>
      </c>
      <c r="F380" t="s">
        <v>547</v>
      </c>
    </row>
    <row r="382" spans="1:6">
      <c r="A382" t="s">
        <v>393</v>
      </c>
      <c r="B382">
        <v>55</v>
      </c>
      <c r="C382" t="s">
        <v>394</v>
      </c>
      <c r="D382" t="s">
        <v>395</v>
      </c>
    </row>
    <row r="383" spans="1:6">
      <c r="A383" t="s">
        <v>1</v>
      </c>
      <c r="B383" s="1">
        <v>6.7000000000000004E-2</v>
      </c>
      <c r="C383" t="s">
        <v>386</v>
      </c>
      <c r="D383" s="1">
        <v>0.93300000000000005</v>
      </c>
      <c r="E383" t="s">
        <v>387</v>
      </c>
      <c r="F383" t="s">
        <v>548</v>
      </c>
    </row>
    <row r="384" spans="1:6">
      <c r="A384" t="s">
        <v>95</v>
      </c>
    </row>
    <row r="385" spans="1:6">
      <c r="A385" t="s">
        <v>397</v>
      </c>
      <c r="B385" t="s">
        <v>549</v>
      </c>
      <c r="C385" t="s">
        <v>394</v>
      </c>
      <c r="D385" t="s">
        <v>395</v>
      </c>
    </row>
    <row r="386" spans="1:6">
      <c r="A386" t="s">
        <v>1</v>
      </c>
      <c r="B386" s="2">
        <v>0.06</v>
      </c>
      <c r="C386" t="s">
        <v>386</v>
      </c>
      <c r="D386" s="2">
        <v>0.94</v>
      </c>
      <c r="E386" t="s">
        <v>387</v>
      </c>
      <c r="F386" t="s">
        <v>375</v>
      </c>
    </row>
    <row r="388" spans="1:6">
      <c r="A388" t="s">
        <v>393</v>
      </c>
      <c r="B388">
        <v>30</v>
      </c>
      <c r="C388" t="s">
        <v>394</v>
      </c>
      <c r="D388" t="s">
        <v>400</v>
      </c>
    </row>
    <row r="389" spans="1:6">
      <c r="A389" t="s">
        <v>1</v>
      </c>
      <c r="B389" s="1">
        <v>6.3E-2</v>
      </c>
      <c r="C389" t="s">
        <v>386</v>
      </c>
      <c r="D389" s="1">
        <v>0.93700000000000006</v>
      </c>
      <c r="E389" t="s">
        <v>387</v>
      </c>
      <c r="F389" t="s">
        <v>550</v>
      </c>
    </row>
    <row r="390" spans="1:6">
      <c r="A390" t="s">
        <v>551</v>
      </c>
    </row>
    <row r="391" spans="1:6">
      <c r="A391" t="s">
        <v>397</v>
      </c>
      <c r="B391" t="s">
        <v>552</v>
      </c>
      <c r="C391" t="s">
        <v>394</v>
      </c>
      <c r="D391" t="s">
        <v>400</v>
      </c>
    </row>
    <row r="392" spans="1:6">
      <c r="A392" t="s">
        <v>1</v>
      </c>
      <c r="B392" s="1">
        <v>3.3000000000000002E-2</v>
      </c>
      <c r="C392" t="s">
        <v>386</v>
      </c>
      <c r="D392" s="1">
        <v>0.96699999999999997</v>
      </c>
      <c r="E392" t="s">
        <v>387</v>
      </c>
      <c r="F392" t="s">
        <v>553</v>
      </c>
    </row>
    <row r="394" spans="1:6">
      <c r="A394" t="s">
        <v>554</v>
      </c>
    </row>
    <row r="395" spans="1:6">
      <c r="A395" t="s">
        <v>555</v>
      </c>
    </row>
    <row r="396" spans="1:6">
      <c r="A396" t="s">
        <v>556</v>
      </c>
    </row>
    <row r="397" spans="1:6">
      <c r="A397" t="s">
        <v>0</v>
      </c>
    </row>
    <row r="398" spans="1:6">
      <c r="A398" t="s">
        <v>1</v>
      </c>
      <c r="B398" s="1">
        <v>0.23100000000000001</v>
      </c>
      <c r="C398" t="s">
        <v>386</v>
      </c>
      <c r="D398" s="1">
        <v>0.76900000000000002</v>
      </c>
      <c r="E398" t="s">
        <v>387</v>
      </c>
      <c r="F398" t="s">
        <v>557</v>
      </c>
    </row>
    <row r="400" spans="1:6">
      <c r="A400" t="s">
        <v>2</v>
      </c>
    </row>
    <row r="401" spans="1:6">
      <c r="A401" t="s">
        <v>3</v>
      </c>
      <c r="B401" t="s">
        <v>374</v>
      </c>
    </row>
    <row r="402" spans="1:6">
      <c r="A402" t="s">
        <v>1</v>
      </c>
      <c r="B402" s="2">
        <v>0.46</v>
      </c>
      <c r="C402" t="s">
        <v>386</v>
      </c>
      <c r="D402" s="2">
        <v>0.54</v>
      </c>
      <c r="E402" t="s">
        <v>387</v>
      </c>
      <c r="F402" t="s">
        <v>435</v>
      </c>
    </row>
    <row r="404" spans="1:6">
      <c r="A404" t="s">
        <v>0</v>
      </c>
    </row>
    <row r="405" spans="1:6">
      <c r="A405" t="s">
        <v>1</v>
      </c>
      <c r="B405" s="1">
        <v>0.23100000000000001</v>
      </c>
      <c r="C405" t="s">
        <v>386</v>
      </c>
      <c r="D405" s="1">
        <v>0.76900000000000002</v>
      </c>
      <c r="E405" t="s">
        <v>387</v>
      </c>
      <c r="F405" t="s">
        <v>558</v>
      </c>
    </row>
    <row r="407" spans="1:6">
      <c r="A407" t="s">
        <v>4</v>
      </c>
    </row>
    <row r="408" spans="1:6">
      <c r="A408" t="s">
        <v>1</v>
      </c>
      <c r="B408" s="1">
        <v>9.5000000000000001E-2</v>
      </c>
      <c r="C408" t="s">
        <v>386</v>
      </c>
      <c r="D408" s="1">
        <v>0.90500000000000003</v>
      </c>
      <c r="E408" t="s">
        <v>387</v>
      </c>
      <c r="F408" t="s">
        <v>559</v>
      </c>
    </row>
    <row r="410" spans="1:6">
      <c r="A410" t="s">
        <v>393</v>
      </c>
      <c r="B410">
        <v>41</v>
      </c>
      <c r="C410" t="s">
        <v>394</v>
      </c>
      <c r="D410" t="s">
        <v>395</v>
      </c>
    </row>
    <row r="411" spans="1:6">
      <c r="A411" t="s">
        <v>1</v>
      </c>
      <c r="B411" s="2">
        <v>0.1</v>
      </c>
      <c r="C411" t="s">
        <v>386</v>
      </c>
      <c r="D411" s="2">
        <v>0.9</v>
      </c>
      <c r="E411" t="s">
        <v>387</v>
      </c>
      <c r="F411" t="s">
        <v>560</v>
      </c>
    </row>
    <row r="412" spans="1:6">
      <c r="A412" t="s">
        <v>176</v>
      </c>
    </row>
    <row r="413" spans="1:6">
      <c r="A413" t="s">
        <v>397</v>
      </c>
      <c r="B413" t="s">
        <v>561</v>
      </c>
      <c r="C413" t="s">
        <v>394</v>
      </c>
      <c r="D413" t="s">
        <v>395</v>
      </c>
    </row>
    <row r="414" spans="1:6">
      <c r="A414" t="s">
        <v>1</v>
      </c>
      <c r="B414" s="2">
        <v>0.09</v>
      </c>
      <c r="C414" t="s">
        <v>386</v>
      </c>
      <c r="D414" s="2">
        <v>0.91</v>
      </c>
      <c r="E414" t="s">
        <v>387</v>
      </c>
      <c r="F414" t="s">
        <v>562</v>
      </c>
    </row>
    <row r="416" spans="1:6">
      <c r="A416" t="s">
        <v>393</v>
      </c>
      <c r="B416">
        <v>32</v>
      </c>
      <c r="C416" t="s">
        <v>394</v>
      </c>
      <c r="D416" t="s">
        <v>400</v>
      </c>
    </row>
    <row r="417" spans="1:6">
      <c r="A417" t="s">
        <v>1</v>
      </c>
      <c r="B417" s="2">
        <v>0.08</v>
      </c>
      <c r="C417" t="s">
        <v>386</v>
      </c>
      <c r="D417" s="2">
        <v>0.92</v>
      </c>
      <c r="E417" t="s">
        <v>387</v>
      </c>
      <c r="F417" t="s">
        <v>563</v>
      </c>
    </row>
    <row r="418" spans="1:6">
      <c r="A418" t="s">
        <v>564</v>
      </c>
    </row>
    <row r="419" spans="1:6">
      <c r="A419" t="s">
        <v>397</v>
      </c>
      <c r="B419" t="s">
        <v>565</v>
      </c>
      <c r="C419" t="s">
        <v>394</v>
      </c>
      <c r="D419" t="s">
        <v>400</v>
      </c>
    </row>
    <row r="420" spans="1:6">
      <c r="A420" t="s">
        <v>1</v>
      </c>
      <c r="B420" s="1">
        <v>6.5000000000000002E-2</v>
      </c>
      <c r="C420" t="s">
        <v>386</v>
      </c>
      <c r="D420" s="1">
        <v>0.93500000000000005</v>
      </c>
      <c r="E420" t="s">
        <v>387</v>
      </c>
      <c r="F420" t="s">
        <v>566</v>
      </c>
    </row>
    <row r="422" spans="1:6">
      <c r="A422" t="s">
        <v>567</v>
      </c>
    </row>
    <row r="423" spans="1:6">
      <c r="A423" t="s">
        <v>568</v>
      </c>
    </row>
    <row r="424" spans="1:6">
      <c r="A424" t="s">
        <v>569</v>
      </c>
    </row>
    <row r="425" spans="1:6">
      <c r="A425" t="s">
        <v>0</v>
      </c>
    </row>
    <row r="426" spans="1:6">
      <c r="A426" t="s">
        <v>1</v>
      </c>
      <c r="B426" s="1">
        <v>0.10299999999999999</v>
      </c>
      <c r="C426" t="s">
        <v>386</v>
      </c>
      <c r="D426" s="1">
        <v>0.89700000000000002</v>
      </c>
      <c r="E426" t="s">
        <v>387</v>
      </c>
      <c r="F426" t="s">
        <v>570</v>
      </c>
    </row>
    <row r="428" spans="1:6">
      <c r="A428" t="s">
        <v>2</v>
      </c>
    </row>
    <row r="429" spans="1:6">
      <c r="A429" t="s">
        <v>3</v>
      </c>
      <c r="B429" t="s">
        <v>374</v>
      </c>
    </row>
    <row r="430" spans="1:6">
      <c r="A430" t="s">
        <v>1</v>
      </c>
      <c r="B430" s="1">
        <v>0.61399999999999999</v>
      </c>
      <c r="C430" t="s">
        <v>386</v>
      </c>
      <c r="D430" s="1">
        <v>0.38600000000000001</v>
      </c>
      <c r="E430" t="s">
        <v>387</v>
      </c>
      <c r="F430" t="s">
        <v>409</v>
      </c>
    </row>
    <row r="432" spans="1:6">
      <c r="A432" t="s">
        <v>0</v>
      </c>
    </row>
    <row r="433" spans="1:6">
      <c r="A433" t="s">
        <v>1</v>
      </c>
      <c r="B433" s="1">
        <v>0.10299999999999999</v>
      </c>
      <c r="C433" t="s">
        <v>386</v>
      </c>
      <c r="D433" s="1">
        <v>0.89700000000000002</v>
      </c>
      <c r="E433" t="s">
        <v>387</v>
      </c>
      <c r="F433" t="s">
        <v>571</v>
      </c>
    </row>
    <row r="435" spans="1:6">
      <c r="A435" t="s">
        <v>4</v>
      </c>
    </row>
    <row r="436" spans="1:6">
      <c r="A436" t="s">
        <v>1</v>
      </c>
      <c r="B436" s="1">
        <v>0.34899999999999998</v>
      </c>
      <c r="C436" t="s">
        <v>386</v>
      </c>
      <c r="D436" s="1">
        <v>0.65100000000000002</v>
      </c>
      <c r="E436" t="s">
        <v>387</v>
      </c>
      <c r="F436" t="s">
        <v>572</v>
      </c>
    </row>
    <row r="438" spans="1:6">
      <c r="A438" t="s">
        <v>393</v>
      </c>
      <c r="B438">
        <v>73</v>
      </c>
      <c r="C438" t="s">
        <v>394</v>
      </c>
      <c r="D438" t="s">
        <v>395</v>
      </c>
    </row>
    <row r="439" spans="1:6">
      <c r="A439" t="s">
        <v>1</v>
      </c>
      <c r="B439" s="1">
        <v>2.5000000000000001E-2</v>
      </c>
      <c r="C439" t="s">
        <v>386</v>
      </c>
      <c r="D439" s="1">
        <v>0.97499999999999998</v>
      </c>
      <c r="E439" t="s">
        <v>387</v>
      </c>
      <c r="F439" t="s">
        <v>573</v>
      </c>
    </row>
    <row r="440" spans="1:6">
      <c r="A440" t="s">
        <v>234</v>
      </c>
    </row>
    <row r="441" spans="1:6">
      <c r="A441" t="s">
        <v>397</v>
      </c>
      <c r="B441" t="s">
        <v>574</v>
      </c>
      <c r="C441" t="s">
        <v>394</v>
      </c>
      <c r="D441" t="s">
        <v>395</v>
      </c>
    </row>
    <row r="442" spans="1:6">
      <c r="A442" t="s">
        <v>1</v>
      </c>
      <c r="B442" s="1">
        <v>1.7999999999999999E-2</v>
      </c>
      <c r="C442" t="s">
        <v>386</v>
      </c>
      <c r="D442" s="1">
        <v>0.98199999999999998</v>
      </c>
      <c r="E442" t="s">
        <v>387</v>
      </c>
      <c r="F442" t="s">
        <v>575</v>
      </c>
    </row>
    <row r="444" spans="1:6">
      <c r="A444" t="s">
        <v>393</v>
      </c>
      <c r="B444">
        <v>1632</v>
      </c>
      <c r="C444" t="s">
        <v>394</v>
      </c>
      <c r="D444" t="s">
        <v>400</v>
      </c>
    </row>
    <row r="445" spans="1:6">
      <c r="A445" t="s">
        <v>1</v>
      </c>
      <c r="B445" s="1">
        <v>0.125</v>
      </c>
      <c r="C445" t="s">
        <v>386</v>
      </c>
      <c r="D445" s="1">
        <v>0.875</v>
      </c>
      <c r="E445" t="s">
        <v>387</v>
      </c>
      <c r="F445" t="s">
        <v>576</v>
      </c>
    </row>
    <row r="446" spans="1:6">
      <c r="A446" t="s">
        <v>577</v>
      </c>
    </row>
    <row r="447" spans="1:6">
      <c r="A447" t="s">
        <v>397</v>
      </c>
      <c r="B447" t="s">
        <v>578</v>
      </c>
      <c r="C447" t="s">
        <v>394</v>
      </c>
      <c r="D447" t="s">
        <v>400</v>
      </c>
    </row>
    <row r="448" spans="1:6">
      <c r="A448" t="s">
        <v>1</v>
      </c>
      <c r="B448" s="1">
        <v>0.13600000000000001</v>
      </c>
      <c r="C448" t="s">
        <v>386</v>
      </c>
      <c r="D448" s="1">
        <v>0.86399999999999999</v>
      </c>
      <c r="E448" t="s">
        <v>387</v>
      </c>
      <c r="F448" t="s">
        <v>579</v>
      </c>
    </row>
    <row r="450" spans="1:6">
      <c r="A450" t="s">
        <v>580</v>
      </c>
    </row>
    <row r="451" spans="1:6">
      <c r="A451" t="s">
        <v>581</v>
      </c>
    </row>
    <row r="452" spans="1:6">
      <c r="A452" t="s">
        <v>582</v>
      </c>
    </row>
    <row r="453" spans="1:6">
      <c r="A453" t="s">
        <v>0</v>
      </c>
    </row>
    <row r="454" spans="1:6">
      <c r="A454" t="s">
        <v>1</v>
      </c>
      <c r="B454" s="1">
        <v>8.5999999999999993E-2</v>
      </c>
      <c r="C454" t="s">
        <v>386</v>
      </c>
      <c r="D454" s="1">
        <v>0.91400000000000003</v>
      </c>
      <c r="E454" t="s">
        <v>387</v>
      </c>
      <c r="F454" t="s">
        <v>407</v>
      </c>
    </row>
    <row r="456" spans="1:6">
      <c r="A456" t="s">
        <v>2</v>
      </c>
    </row>
    <row r="457" spans="1:6">
      <c r="A457" t="s">
        <v>3</v>
      </c>
      <c r="B457" t="s">
        <v>374</v>
      </c>
    </row>
    <row r="458" spans="1:6">
      <c r="A458" t="s">
        <v>1</v>
      </c>
      <c r="B458" s="1">
        <v>3.3000000000000002E-2</v>
      </c>
      <c r="C458" t="s">
        <v>386</v>
      </c>
      <c r="D458" s="1">
        <v>0.96699999999999997</v>
      </c>
      <c r="E458" t="s">
        <v>387</v>
      </c>
      <c r="F458" t="s">
        <v>409</v>
      </c>
    </row>
    <row r="460" spans="1:6">
      <c r="A460" t="s">
        <v>0</v>
      </c>
    </row>
    <row r="461" spans="1:6">
      <c r="A461" t="s">
        <v>1</v>
      </c>
      <c r="B461" s="1">
        <v>8.5999999999999993E-2</v>
      </c>
      <c r="C461" t="s">
        <v>386</v>
      </c>
      <c r="D461" s="1">
        <v>0.91400000000000003</v>
      </c>
      <c r="E461" t="s">
        <v>387</v>
      </c>
      <c r="F461" t="s">
        <v>557</v>
      </c>
    </row>
    <row r="463" spans="1:6">
      <c r="A463" t="s">
        <v>4</v>
      </c>
    </row>
    <row r="464" spans="1:6">
      <c r="A464" t="s">
        <v>1</v>
      </c>
      <c r="B464" s="1">
        <v>6.6000000000000003E-2</v>
      </c>
      <c r="C464" t="s">
        <v>386</v>
      </c>
      <c r="D464" s="1">
        <v>0.93400000000000005</v>
      </c>
      <c r="E464" t="s">
        <v>387</v>
      </c>
      <c r="F464" t="s">
        <v>583</v>
      </c>
    </row>
    <row r="466" spans="1:6">
      <c r="A466" t="s">
        <v>393</v>
      </c>
      <c r="B466">
        <v>1024</v>
      </c>
      <c r="C466" t="s">
        <v>394</v>
      </c>
      <c r="D466" t="s">
        <v>395</v>
      </c>
    </row>
    <row r="467" spans="1:6">
      <c r="A467" t="s">
        <v>1</v>
      </c>
      <c r="B467" s="1">
        <v>1.7999999999999999E-2</v>
      </c>
      <c r="C467" t="s">
        <v>386</v>
      </c>
      <c r="D467" s="1">
        <v>0.98199999999999998</v>
      </c>
      <c r="E467" t="s">
        <v>387</v>
      </c>
      <c r="F467" t="s">
        <v>584</v>
      </c>
    </row>
    <row r="468" spans="1:6">
      <c r="A468" t="s">
        <v>585</v>
      </c>
    </row>
    <row r="469" spans="1:6">
      <c r="A469" t="s">
        <v>397</v>
      </c>
      <c r="B469" t="s">
        <v>586</v>
      </c>
      <c r="C469" t="s">
        <v>394</v>
      </c>
      <c r="D469" t="s">
        <v>395</v>
      </c>
    </row>
    <row r="470" spans="1:6">
      <c r="A470" t="s">
        <v>1</v>
      </c>
      <c r="B470" s="1">
        <v>8.6999999999999994E-2</v>
      </c>
      <c r="C470" t="s">
        <v>386</v>
      </c>
      <c r="D470" s="1">
        <v>0.91300000000000003</v>
      </c>
      <c r="E470" t="s">
        <v>387</v>
      </c>
      <c r="F470" t="s">
        <v>587</v>
      </c>
    </row>
    <row r="472" spans="1:6">
      <c r="A472" t="s">
        <v>393</v>
      </c>
      <c r="B472">
        <v>1024</v>
      </c>
      <c r="C472" t="s">
        <v>394</v>
      </c>
      <c r="D472" t="s">
        <v>400</v>
      </c>
    </row>
    <row r="473" spans="1:6">
      <c r="A473" t="s">
        <v>1</v>
      </c>
      <c r="B473" s="1">
        <v>1.7999999999999999E-2</v>
      </c>
      <c r="C473" t="s">
        <v>386</v>
      </c>
      <c r="D473" s="1">
        <v>0.98199999999999998</v>
      </c>
      <c r="E473" t="s">
        <v>387</v>
      </c>
      <c r="F473" t="s">
        <v>588</v>
      </c>
    </row>
    <row r="474" spans="1:6">
      <c r="A474" t="s">
        <v>589</v>
      </c>
    </row>
    <row r="475" spans="1:6">
      <c r="A475" t="s">
        <v>397</v>
      </c>
      <c r="B475" t="s">
        <v>590</v>
      </c>
      <c r="C475" t="s">
        <v>394</v>
      </c>
      <c r="D475" t="s">
        <v>400</v>
      </c>
    </row>
    <row r="476" spans="1:6">
      <c r="A476" t="s">
        <v>1</v>
      </c>
      <c r="B476" s="1">
        <v>8.6999999999999994E-2</v>
      </c>
      <c r="C476" t="s">
        <v>386</v>
      </c>
      <c r="D476" s="1">
        <v>0.91300000000000003</v>
      </c>
      <c r="E476" t="s">
        <v>387</v>
      </c>
      <c r="F476" t="s">
        <v>591</v>
      </c>
    </row>
    <row r="478" spans="1:6">
      <c r="A478" t="s">
        <v>592</v>
      </c>
    </row>
    <row r="479" spans="1:6">
      <c r="A479" t="s">
        <v>593</v>
      </c>
    </row>
    <row r="480" spans="1:6">
      <c r="A480" t="s">
        <v>594</v>
      </c>
    </row>
    <row r="481" spans="1:6">
      <c r="A481" t="s">
        <v>0</v>
      </c>
    </row>
    <row r="482" spans="1:6">
      <c r="A482" t="s">
        <v>1</v>
      </c>
      <c r="B482" s="1">
        <v>0.10100000000000001</v>
      </c>
      <c r="C482" t="s">
        <v>386</v>
      </c>
      <c r="D482" s="1">
        <v>0.89900000000000002</v>
      </c>
      <c r="E482" t="s">
        <v>387</v>
      </c>
      <c r="F482" t="s">
        <v>439</v>
      </c>
    </row>
    <row r="484" spans="1:6">
      <c r="A484" t="s">
        <v>2</v>
      </c>
    </row>
    <row r="485" spans="1:6">
      <c r="A485" t="s">
        <v>3</v>
      </c>
      <c r="B485" t="s">
        <v>374</v>
      </c>
    </row>
    <row r="486" spans="1:6">
      <c r="A486" t="s">
        <v>1</v>
      </c>
      <c r="B486" s="1">
        <v>0.13600000000000001</v>
      </c>
      <c r="C486" t="s">
        <v>386</v>
      </c>
      <c r="D486" s="1">
        <v>0.86399999999999999</v>
      </c>
      <c r="E486" t="s">
        <v>387</v>
      </c>
      <c r="F486" t="s">
        <v>408</v>
      </c>
    </row>
    <row r="488" spans="1:6">
      <c r="A488" t="s">
        <v>0</v>
      </c>
    </row>
    <row r="489" spans="1:6">
      <c r="A489" t="s">
        <v>1</v>
      </c>
      <c r="B489" s="1">
        <v>0.10100000000000001</v>
      </c>
      <c r="C489" t="s">
        <v>386</v>
      </c>
      <c r="D489" s="1">
        <v>0.89900000000000002</v>
      </c>
      <c r="E489" t="s">
        <v>387</v>
      </c>
      <c r="F489" t="s">
        <v>435</v>
      </c>
    </row>
    <row r="491" spans="1:6">
      <c r="A491" t="s">
        <v>4</v>
      </c>
    </row>
    <row r="492" spans="1:6">
      <c r="A492" t="s">
        <v>1</v>
      </c>
      <c r="B492" s="2">
        <v>0.05</v>
      </c>
      <c r="C492" t="s">
        <v>386</v>
      </c>
      <c r="D492" s="2">
        <v>0.95</v>
      </c>
      <c r="E492" t="s">
        <v>387</v>
      </c>
      <c r="F492" t="s">
        <v>595</v>
      </c>
    </row>
    <row r="494" spans="1:6">
      <c r="A494" t="s">
        <v>393</v>
      </c>
      <c r="B494">
        <v>387</v>
      </c>
      <c r="C494" t="s">
        <v>394</v>
      </c>
      <c r="D494" t="s">
        <v>395</v>
      </c>
    </row>
    <row r="495" spans="1:6">
      <c r="A495" t="s">
        <v>1</v>
      </c>
      <c r="B495" s="2">
        <v>0.04</v>
      </c>
      <c r="C495" t="s">
        <v>386</v>
      </c>
      <c r="D495" s="2">
        <v>0.96</v>
      </c>
      <c r="E495" t="s">
        <v>387</v>
      </c>
      <c r="F495" t="s">
        <v>596</v>
      </c>
    </row>
    <row r="496" spans="1:6">
      <c r="A496" t="s">
        <v>99</v>
      </c>
    </row>
    <row r="497" spans="1:6">
      <c r="A497" t="s">
        <v>397</v>
      </c>
      <c r="B497" t="s">
        <v>597</v>
      </c>
      <c r="C497" t="s">
        <v>394</v>
      </c>
      <c r="D497" t="s">
        <v>395</v>
      </c>
    </row>
    <row r="498" spans="1:6">
      <c r="A498" t="s">
        <v>1</v>
      </c>
      <c r="B498" s="1">
        <v>8.3000000000000004E-2</v>
      </c>
      <c r="C498" t="s">
        <v>386</v>
      </c>
      <c r="D498" s="1">
        <v>0.91700000000000004</v>
      </c>
      <c r="E498" t="s">
        <v>387</v>
      </c>
      <c r="F498" t="s">
        <v>598</v>
      </c>
    </row>
    <row r="500" spans="1:6">
      <c r="A500" t="s">
        <v>393</v>
      </c>
      <c r="B500">
        <v>87</v>
      </c>
      <c r="C500" t="s">
        <v>394</v>
      </c>
      <c r="D500" t="s">
        <v>400</v>
      </c>
    </row>
    <row r="501" spans="1:6">
      <c r="A501" t="s">
        <v>1</v>
      </c>
      <c r="B501" s="2">
        <v>0</v>
      </c>
      <c r="C501" t="s">
        <v>386</v>
      </c>
      <c r="D501" s="2">
        <v>1</v>
      </c>
      <c r="E501" t="s">
        <v>387</v>
      </c>
      <c r="F501" t="s">
        <v>547</v>
      </c>
    </row>
    <row r="502" spans="1:6">
      <c r="A502" t="s">
        <v>599</v>
      </c>
    </row>
    <row r="503" spans="1:6">
      <c r="A503" t="s">
        <v>397</v>
      </c>
      <c r="B503" t="s">
        <v>600</v>
      </c>
      <c r="C503" t="s">
        <v>394</v>
      </c>
      <c r="D503" t="s">
        <v>400</v>
      </c>
    </row>
    <row r="504" spans="1:6">
      <c r="A504" t="s">
        <v>1</v>
      </c>
      <c r="B504" s="1">
        <v>9.5000000000000001E-2</v>
      </c>
      <c r="C504" t="s">
        <v>386</v>
      </c>
      <c r="D504" s="1">
        <v>0.90500000000000003</v>
      </c>
      <c r="E504" t="s">
        <v>387</v>
      </c>
      <c r="F504" t="s">
        <v>601</v>
      </c>
    </row>
    <row r="506" spans="1:6">
      <c r="A506" t="s">
        <v>602</v>
      </c>
    </row>
    <row r="507" spans="1:6">
      <c r="A507" t="s">
        <v>603</v>
      </c>
    </row>
    <row r="508" spans="1:6">
      <c r="A508" t="s">
        <v>604</v>
      </c>
    </row>
    <row r="509" spans="1:6">
      <c r="A509" t="s">
        <v>0</v>
      </c>
    </row>
    <row r="510" spans="1:6">
      <c r="A510" t="s">
        <v>1</v>
      </c>
      <c r="B510" s="2">
        <v>0</v>
      </c>
      <c r="C510" t="s">
        <v>386</v>
      </c>
      <c r="D510" s="2">
        <v>1</v>
      </c>
      <c r="E510" t="s">
        <v>387</v>
      </c>
      <c r="F510" t="s">
        <v>374</v>
      </c>
    </row>
    <row r="512" spans="1:6">
      <c r="A512" t="s">
        <v>2</v>
      </c>
    </row>
    <row r="513" spans="1:6">
      <c r="A513" t="s">
        <v>3</v>
      </c>
      <c r="B513" t="s">
        <v>374</v>
      </c>
    </row>
    <row r="514" spans="1:6">
      <c r="A514" t="s">
        <v>1</v>
      </c>
      <c r="B514" s="1">
        <v>3.5999999999999997E-2</v>
      </c>
      <c r="C514" t="s">
        <v>386</v>
      </c>
      <c r="D514" s="1">
        <v>0.96399999999999997</v>
      </c>
      <c r="E514" t="s">
        <v>387</v>
      </c>
      <c r="F514" t="s">
        <v>376</v>
      </c>
    </row>
    <row r="516" spans="1:6">
      <c r="A516" t="s">
        <v>0</v>
      </c>
    </row>
    <row r="517" spans="1:6">
      <c r="A517" t="s">
        <v>1</v>
      </c>
      <c r="B517" s="2">
        <v>0</v>
      </c>
      <c r="C517" t="s">
        <v>386</v>
      </c>
      <c r="D517" s="2">
        <v>1</v>
      </c>
      <c r="E517" t="s">
        <v>387</v>
      </c>
      <c r="F517" t="s">
        <v>376</v>
      </c>
    </row>
    <row r="519" spans="1:6">
      <c r="A519" t="s">
        <v>4</v>
      </c>
    </row>
    <row r="520" spans="1:6">
      <c r="A520" t="s">
        <v>1</v>
      </c>
      <c r="B520" s="2">
        <v>0</v>
      </c>
      <c r="C520" t="s">
        <v>386</v>
      </c>
      <c r="D520" s="2">
        <v>1</v>
      </c>
      <c r="E520" t="s">
        <v>387</v>
      </c>
      <c r="F520" t="s">
        <v>378</v>
      </c>
    </row>
    <row r="522" spans="1:6">
      <c r="A522" t="s">
        <v>393</v>
      </c>
      <c r="B522">
        <v>286</v>
      </c>
      <c r="C522" t="s">
        <v>394</v>
      </c>
      <c r="D522" t="s">
        <v>395</v>
      </c>
    </row>
    <row r="523" spans="1:6">
      <c r="A523" t="s">
        <v>1</v>
      </c>
      <c r="B523" s="2">
        <v>0</v>
      </c>
      <c r="C523" t="s">
        <v>386</v>
      </c>
      <c r="D523" s="2">
        <v>1</v>
      </c>
      <c r="E523" t="s">
        <v>387</v>
      </c>
      <c r="F523" t="s">
        <v>605</v>
      </c>
    </row>
    <row r="524" spans="1:6">
      <c r="A524" t="s">
        <v>133</v>
      </c>
    </row>
    <row r="525" spans="1:6">
      <c r="A525" t="s">
        <v>397</v>
      </c>
      <c r="B525" t="s">
        <v>606</v>
      </c>
      <c r="C525" t="s">
        <v>394</v>
      </c>
      <c r="D525" t="s">
        <v>395</v>
      </c>
    </row>
    <row r="526" spans="1:6">
      <c r="A526" t="s">
        <v>1</v>
      </c>
      <c r="B526" s="2">
        <v>0</v>
      </c>
      <c r="C526" t="s">
        <v>386</v>
      </c>
      <c r="D526" s="2">
        <v>1</v>
      </c>
      <c r="E526" t="s">
        <v>387</v>
      </c>
      <c r="F526" t="s">
        <v>607</v>
      </c>
    </row>
    <row r="528" spans="1:6">
      <c r="A528" t="s">
        <v>393</v>
      </c>
      <c r="B528">
        <v>286</v>
      </c>
      <c r="C528" t="s">
        <v>394</v>
      </c>
      <c r="D528" t="s">
        <v>400</v>
      </c>
    </row>
    <row r="529" spans="1:6">
      <c r="A529" t="s">
        <v>1</v>
      </c>
      <c r="B529" s="2">
        <v>0</v>
      </c>
      <c r="C529" t="s">
        <v>386</v>
      </c>
      <c r="D529" s="2">
        <v>1</v>
      </c>
      <c r="E529" t="s">
        <v>387</v>
      </c>
      <c r="F529" t="s">
        <v>608</v>
      </c>
    </row>
    <row r="530" spans="1:6">
      <c r="A530" t="s">
        <v>609</v>
      </c>
    </row>
    <row r="531" spans="1:6">
      <c r="A531" t="s">
        <v>397</v>
      </c>
      <c r="B531" t="s">
        <v>610</v>
      </c>
      <c r="C531" t="s">
        <v>394</v>
      </c>
      <c r="D531" t="s">
        <v>400</v>
      </c>
    </row>
    <row r="532" spans="1:6">
      <c r="A532" t="s">
        <v>1</v>
      </c>
      <c r="B532" s="1">
        <v>3.5999999999999997E-2</v>
      </c>
      <c r="C532" t="s">
        <v>386</v>
      </c>
      <c r="D532" s="1">
        <v>0.96399999999999997</v>
      </c>
      <c r="E532" t="s">
        <v>387</v>
      </c>
      <c r="F532" t="s">
        <v>611</v>
      </c>
    </row>
    <row r="534" spans="1:6">
      <c r="A534" t="s">
        <v>612</v>
      </c>
    </row>
    <row r="535" spans="1:6">
      <c r="A535" t="s">
        <v>613</v>
      </c>
    </row>
    <row r="536" spans="1:6">
      <c r="A536" t="s">
        <v>614</v>
      </c>
    </row>
    <row r="537" spans="1:6">
      <c r="A537" t="s">
        <v>0</v>
      </c>
    </row>
    <row r="538" spans="1:6">
      <c r="A538" t="s">
        <v>1</v>
      </c>
      <c r="B538" s="2">
        <v>0.12</v>
      </c>
      <c r="C538" t="s">
        <v>386</v>
      </c>
      <c r="D538" s="2">
        <v>0.88</v>
      </c>
      <c r="E538" t="s">
        <v>387</v>
      </c>
      <c r="F538" t="s">
        <v>376</v>
      </c>
    </row>
    <row r="540" spans="1:6">
      <c r="A540" t="s">
        <v>2</v>
      </c>
    </row>
    <row r="541" spans="1:6">
      <c r="A541" t="s">
        <v>3</v>
      </c>
      <c r="B541" t="s">
        <v>374</v>
      </c>
    </row>
    <row r="542" spans="1:6">
      <c r="A542" t="s">
        <v>1</v>
      </c>
      <c r="B542" s="2">
        <v>0.25</v>
      </c>
      <c r="C542" t="s">
        <v>386</v>
      </c>
      <c r="D542" s="2">
        <v>0.75</v>
      </c>
      <c r="E542" t="s">
        <v>387</v>
      </c>
      <c r="F542" t="s">
        <v>374</v>
      </c>
    </row>
    <row r="544" spans="1:6">
      <c r="A544" t="s">
        <v>0</v>
      </c>
    </row>
    <row r="545" spans="1:6">
      <c r="A545" t="s">
        <v>1</v>
      </c>
      <c r="B545" s="2">
        <v>0.12</v>
      </c>
      <c r="C545" t="s">
        <v>386</v>
      </c>
      <c r="D545" s="2">
        <v>0.88</v>
      </c>
      <c r="E545" t="s">
        <v>387</v>
      </c>
      <c r="F545" t="s">
        <v>376</v>
      </c>
    </row>
    <row r="547" spans="1:6">
      <c r="A547" t="s">
        <v>4</v>
      </c>
    </row>
    <row r="548" spans="1:6">
      <c r="A548" t="s">
        <v>1</v>
      </c>
      <c r="B548" s="2">
        <v>0.23</v>
      </c>
      <c r="C548" t="s">
        <v>386</v>
      </c>
      <c r="D548" s="2">
        <v>0.77</v>
      </c>
      <c r="E548" t="s">
        <v>387</v>
      </c>
      <c r="F548" t="s">
        <v>615</v>
      </c>
    </row>
    <row r="550" spans="1:6">
      <c r="A550" t="s">
        <v>393</v>
      </c>
      <c r="B550">
        <v>87</v>
      </c>
      <c r="C550" t="s">
        <v>394</v>
      </c>
      <c r="D550" t="s">
        <v>395</v>
      </c>
    </row>
    <row r="551" spans="1:6">
      <c r="A551" t="s">
        <v>1</v>
      </c>
      <c r="B551" s="2">
        <v>0.09</v>
      </c>
      <c r="C551" t="s">
        <v>386</v>
      </c>
      <c r="D551" s="2">
        <v>0.91</v>
      </c>
      <c r="E551" t="s">
        <v>387</v>
      </c>
      <c r="F551" t="s">
        <v>616</v>
      </c>
    </row>
    <row r="552" spans="1:6">
      <c r="A552" t="s">
        <v>617</v>
      </c>
    </row>
    <row r="553" spans="1:6">
      <c r="A553" t="s">
        <v>397</v>
      </c>
      <c r="B553" t="s">
        <v>618</v>
      </c>
      <c r="C553" t="s">
        <v>394</v>
      </c>
      <c r="D553" t="s">
        <v>395</v>
      </c>
    </row>
    <row r="554" spans="1:6">
      <c r="A554" t="s">
        <v>1</v>
      </c>
      <c r="B554" s="2">
        <v>0.15</v>
      </c>
      <c r="C554" t="s">
        <v>386</v>
      </c>
      <c r="D554" s="2">
        <v>0.85</v>
      </c>
      <c r="E554" t="s">
        <v>387</v>
      </c>
      <c r="F554" t="s">
        <v>619</v>
      </c>
    </row>
    <row r="556" spans="1:6">
      <c r="A556" t="s">
        <v>393</v>
      </c>
      <c r="B556">
        <v>87</v>
      </c>
      <c r="C556" t="s">
        <v>394</v>
      </c>
      <c r="D556" t="s">
        <v>400</v>
      </c>
    </row>
    <row r="557" spans="1:6">
      <c r="A557" t="s">
        <v>1</v>
      </c>
      <c r="B557" s="2">
        <v>0.08</v>
      </c>
      <c r="C557" t="s">
        <v>386</v>
      </c>
      <c r="D557" s="2">
        <v>0.92</v>
      </c>
      <c r="E557" t="s">
        <v>387</v>
      </c>
      <c r="F557" t="s">
        <v>620</v>
      </c>
    </row>
    <row r="558" spans="1:6">
      <c r="A558" t="s">
        <v>551</v>
      </c>
    </row>
    <row r="559" spans="1:6">
      <c r="A559" t="s">
        <v>397</v>
      </c>
      <c r="B559" t="s">
        <v>621</v>
      </c>
      <c r="C559" t="s">
        <v>394</v>
      </c>
      <c r="D559" t="s">
        <v>400</v>
      </c>
    </row>
    <row r="560" spans="1:6">
      <c r="A560" t="s">
        <v>1</v>
      </c>
      <c r="B560" s="2">
        <v>0.13</v>
      </c>
      <c r="C560" t="s">
        <v>386</v>
      </c>
      <c r="D560" s="2">
        <v>0.87</v>
      </c>
      <c r="E560" t="s">
        <v>387</v>
      </c>
      <c r="F560" t="s">
        <v>378</v>
      </c>
    </row>
    <row r="562" spans="1:6">
      <c r="A562" t="s">
        <v>622</v>
      </c>
    </row>
    <row r="563" spans="1:6">
      <c r="A563" t="s">
        <v>623</v>
      </c>
    </row>
    <row r="564" spans="1:6">
      <c r="A564" t="s">
        <v>624</v>
      </c>
    </row>
    <row r="565" spans="1:6">
      <c r="A565" t="s">
        <v>0</v>
      </c>
    </row>
    <row r="566" spans="1:6">
      <c r="A566" t="s">
        <v>1</v>
      </c>
      <c r="B566" s="1">
        <v>0.216</v>
      </c>
      <c r="C566" t="s">
        <v>386</v>
      </c>
      <c r="D566" s="1">
        <v>0.78400000000000003</v>
      </c>
      <c r="E566" t="s">
        <v>387</v>
      </c>
      <c r="F566" t="s">
        <v>376</v>
      </c>
    </row>
    <row r="568" spans="1:6">
      <c r="A568" t="s">
        <v>2</v>
      </c>
    </row>
    <row r="569" spans="1:6">
      <c r="A569" t="s">
        <v>3</v>
      </c>
      <c r="B569" t="s">
        <v>374</v>
      </c>
    </row>
    <row r="570" spans="1:6">
      <c r="A570" t="s">
        <v>1</v>
      </c>
      <c r="B570" s="1">
        <v>0.159</v>
      </c>
      <c r="C570" t="s">
        <v>386</v>
      </c>
      <c r="D570" s="1">
        <v>0.84099999999999997</v>
      </c>
      <c r="E570" t="s">
        <v>387</v>
      </c>
      <c r="F570" t="s">
        <v>374</v>
      </c>
    </row>
    <row r="572" spans="1:6">
      <c r="A572" t="s">
        <v>0</v>
      </c>
    </row>
    <row r="573" spans="1:6">
      <c r="A573" t="s">
        <v>1</v>
      </c>
      <c r="B573" s="1">
        <v>0.216</v>
      </c>
      <c r="C573" t="s">
        <v>386</v>
      </c>
      <c r="D573" s="1">
        <v>0.78400000000000003</v>
      </c>
      <c r="E573" t="s">
        <v>387</v>
      </c>
      <c r="F573" t="s">
        <v>376</v>
      </c>
    </row>
    <row r="575" spans="1:6">
      <c r="A575" t="s">
        <v>4</v>
      </c>
    </row>
    <row r="576" spans="1:6">
      <c r="A576" t="s">
        <v>1</v>
      </c>
      <c r="B576" s="2">
        <v>0.17</v>
      </c>
      <c r="C576" t="s">
        <v>386</v>
      </c>
      <c r="D576" s="2">
        <v>0.83</v>
      </c>
      <c r="E576" t="s">
        <v>387</v>
      </c>
      <c r="F576" t="s">
        <v>625</v>
      </c>
    </row>
    <row r="578" spans="1:6">
      <c r="A578" t="s">
        <v>393</v>
      </c>
      <c r="B578">
        <v>126</v>
      </c>
      <c r="C578" t="s">
        <v>394</v>
      </c>
      <c r="D578" t="s">
        <v>395</v>
      </c>
    </row>
    <row r="579" spans="1:6">
      <c r="A579" t="s">
        <v>1</v>
      </c>
      <c r="B579" s="2">
        <v>0</v>
      </c>
      <c r="C579" t="s">
        <v>386</v>
      </c>
      <c r="D579" s="2">
        <v>1</v>
      </c>
      <c r="E579" t="s">
        <v>387</v>
      </c>
      <c r="F579" t="s">
        <v>626</v>
      </c>
    </row>
    <row r="580" spans="1:6">
      <c r="A580" t="s">
        <v>172</v>
      </c>
    </row>
    <row r="581" spans="1:6">
      <c r="A581" t="s">
        <v>397</v>
      </c>
      <c r="B581" t="s">
        <v>627</v>
      </c>
      <c r="C581" t="s">
        <v>394</v>
      </c>
      <c r="D581" t="s">
        <v>395</v>
      </c>
    </row>
    <row r="582" spans="1:6">
      <c r="A582" t="s">
        <v>1</v>
      </c>
      <c r="B582" s="1">
        <v>3.4000000000000002E-2</v>
      </c>
      <c r="C582" t="s">
        <v>386</v>
      </c>
      <c r="D582" s="1">
        <v>0.96599999999999997</v>
      </c>
      <c r="E582" t="s">
        <v>387</v>
      </c>
      <c r="F582" t="s">
        <v>628</v>
      </c>
    </row>
    <row r="584" spans="1:6">
      <c r="A584" t="s">
        <v>393</v>
      </c>
      <c r="B584">
        <v>126</v>
      </c>
      <c r="C584" t="s">
        <v>394</v>
      </c>
      <c r="D584" t="s">
        <v>400</v>
      </c>
    </row>
    <row r="585" spans="1:6">
      <c r="A585" t="s">
        <v>1</v>
      </c>
      <c r="B585" s="2">
        <v>0</v>
      </c>
      <c r="C585" t="s">
        <v>386</v>
      </c>
      <c r="D585" s="2">
        <v>1</v>
      </c>
      <c r="E585" t="s">
        <v>387</v>
      </c>
      <c r="F585" t="s">
        <v>629</v>
      </c>
    </row>
    <row r="586" spans="1:6">
      <c r="A586" t="s">
        <v>113</v>
      </c>
    </row>
    <row r="587" spans="1:6">
      <c r="A587" t="s">
        <v>397</v>
      </c>
      <c r="B587" t="s">
        <v>630</v>
      </c>
      <c r="C587" t="s">
        <v>394</v>
      </c>
      <c r="D587" t="s">
        <v>400</v>
      </c>
    </row>
    <row r="588" spans="1:6">
      <c r="A588" t="s">
        <v>1</v>
      </c>
      <c r="B588" s="1">
        <v>4.4999999999999998E-2</v>
      </c>
      <c r="C588" t="s">
        <v>386</v>
      </c>
      <c r="D588" s="1">
        <v>0.95499999999999996</v>
      </c>
      <c r="E588" t="s">
        <v>387</v>
      </c>
      <c r="F588" t="s">
        <v>631</v>
      </c>
    </row>
    <row r="590" spans="1:6">
      <c r="A590" t="s">
        <v>632</v>
      </c>
    </row>
    <row r="591" spans="1:6">
      <c r="A591" t="s">
        <v>633</v>
      </c>
    </row>
    <row r="592" spans="1:6">
      <c r="A592" t="s">
        <v>634</v>
      </c>
    </row>
    <row r="593" spans="1:6">
      <c r="A593" t="s">
        <v>0</v>
      </c>
    </row>
    <row r="594" spans="1:6">
      <c r="A594" t="s">
        <v>1</v>
      </c>
      <c r="B594" s="1">
        <v>0.13300000000000001</v>
      </c>
      <c r="C594" t="s">
        <v>386</v>
      </c>
      <c r="D594" s="1">
        <v>0.86699999999999999</v>
      </c>
      <c r="E594" t="s">
        <v>387</v>
      </c>
      <c r="F594" t="s">
        <v>376</v>
      </c>
    </row>
    <row r="596" spans="1:6">
      <c r="A596" t="s">
        <v>2</v>
      </c>
    </row>
    <row r="597" spans="1:6">
      <c r="A597" t="s">
        <v>3</v>
      </c>
      <c r="B597" t="s">
        <v>374</v>
      </c>
    </row>
    <row r="598" spans="1:6">
      <c r="A598" t="s">
        <v>1</v>
      </c>
      <c r="B598" s="1">
        <v>0.13300000000000001</v>
      </c>
      <c r="C598" t="s">
        <v>386</v>
      </c>
      <c r="D598" s="1">
        <v>0.86699999999999999</v>
      </c>
      <c r="E598" t="s">
        <v>387</v>
      </c>
      <c r="F598" t="s">
        <v>374</v>
      </c>
    </row>
    <row r="600" spans="1:6">
      <c r="A600" t="s">
        <v>0</v>
      </c>
    </row>
    <row r="601" spans="1:6">
      <c r="A601" t="s">
        <v>1</v>
      </c>
      <c r="B601" s="1">
        <v>0.13300000000000001</v>
      </c>
      <c r="C601" t="s">
        <v>386</v>
      </c>
      <c r="D601" s="1">
        <v>0.86699999999999999</v>
      </c>
      <c r="E601" t="s">
        <v>387</v>
      </c>
      <c r="F601" t="s">
        <v>376</v>
      </c>
    </row>
    <row r="603" spans="1:6">
      <c r="A603" t="s">
        <v>4</v>
      </c>
    </row>
    <row r="604" spans="1:6">
      <c r="A604" t="s">
        <v>1</v>
      </c>
      <c r="B604" s="1">
        <v>0.16700000000000001</v>
      </c>
      <c r="C604" t="s">
        <v>386</v>
      </c>
      <c r="D604" s="1">
        <v>0.83299999999999996</v>
      </c>
      <c r="E604" t="s">
        <v>387</v>
      </c>
      <c r="F604" t="s">
        <v>635</v>
      </c>
    </row>
    <row r="606" spans="1:6">
      <c r="A606" t="s">
        <v>393</v>
      </c>
      <c r="B606">
        <v>93</v>
      </c>
      <c r="C606" t="s">
        <v>394</v>
      </c>
      <c r="D606" t="s">
        <v>395</v>
      </c>
    </row>
    <row r="607" spans="1:6">
      <c r="A607" t="s">
        <v>1</v>
      </c>
      <c r="B607" s="1">
        <v>6.7000000000000004E-2</v>
      </c>
      <c r="C607" t="s">
        <v>386</v>
      </c>
      <c r="D607" s="1">
        <v>0.93300000000000005</v>
      </c>
      <c r="E607" t="s">
        <v>387</v>
      </c>
      <c r="F607" t="s">
        <v>636</v>
      </c>
    </row>
    <row r="608" spans="1:6">
      <c r="A608" t="s">
        <v>637</v>
      </c>
    </row>
    <row r="609" spans="1:6">
      <c r="A609" t="s">
        <v>397</v>
      </c>
      <c r="B609" t="s">
        <v>638</v>
      </c>
      <c r="C609" t="s">
        <v>394</v>
      </c>
      <c r="D609" t="s">
        <v>395</v>
      </c>
    </row>
    <row r="610" spans="1:6">
      <c r="A610" t="s">
        <v>1</v>
      </c>
      <c r="B610" s="1">
        <v>0.13300000000000001</v>
      </c>
      <c r="C610" t="s">
        <v>386</v>
      </c>
      <c r="D610" s="1">
        <v>0.86699999999999999</v>
      </c>
      <c r="E610" t="s">
        <v>387</v>
      </c>
      <c r="F610" t="s">
        <v>639</v>
      </c>
    </row>
    <row r="612" spans="1:6">
      <c r="A612" t="s">
        <v>393</v>
      </c>
      <c r="B612">
        <v>235</v>
      </c>
      <c r="C612" t="s">
        <v>394</v>
      </c>
      <c r="D612" t="s">
        <v>400</v>
      </c>
    </row>
    <row r="613" spans="1:6">
      <c r="A613" t="s">
        <v>1</v>
      </c>
      <c r="B613" s="1">
        <v>6.7000000000000004E-2</v>
      </c>
      <c r="C613" t="s">
        <v>386</v>
      </c>
      <c r="D613" s="1">
        <v>0.93300000000000005</v>
      </c>
      <c r="E613" t="s">
        <v>387</v>
      </c>
      <c r="F613" t="s">
        <v>640</v>
      </c>
    </row>
    <row r="614" spans="1:6">
      <c r="A614" t="s">
        <v>641</v>
      </c>
    </row>
    <row r="615" spans="1:6">
      <c r="A615" t="s">
        <v>397</v>
      </c>
      <c r="B615" t="s">
        <v>642</v>
      </c>
      <c r="C615" t="s">
        <v>394</v>
      </c>
      <c r="D615" t="s">
        <v>400</v>
      </c>
    </row>
    <row r="616" spans="1:6">
      <c r="A616" t="s">
        <v>1</v>
      </c>
      <c r="B616" s="1">
        <v>0.13300000000000001</v>
      </c>
      <c r="C616" t="s">
        <v>386</v>
      </c>
      <c r="D616" s="1">
        <v>0.86699999999999999</v>
      </c>
      <c r="E616" t="s">
        <v>387</v>
      </c>
      <c r="F616" t="s">
        <v>643</v>
      </c>
    </row>
    <row r="618" spans="1:6">
      <c r="A618" t="s">
        <v>644</v>
      </c>
    </row>
    <row r="619" spans="1:6">
      <c r="A619" t="s">
        <v>645</v>
      </c>
    </row>
    <row r="620" spans="1:6">
      <c r="A620" t="s">
        <v>646</v>
      </c>
    </row>
    <row r="621" spans="1:6">
      <c r="A621" t="s">
        <v>0</v>
      </c>
    </row>
    <row r="622" spans="1:6">
      <c r="A622" t="s">
        <v>1</v>
      </c>
      <c r="B622" s="1">
        <v>8.6999999999999994E-2</v>
      </c>
      <c r="C622" t="s">
        <v>386</v>
      </c>
      <c r="D622" s="1">
        <v>0.91300000000000003</v>
      </c>
      <c r="E622" t="s">
        <v>387</v>
      </c>
      <c r="F622" t="s">
        <v>376</v>
      </c>
    </row>
    <row r="624" spans="1:6">
      <c r="A624" t="s">
        <v>2</v>
      </c>
    </row>
    <row r="625" spans="1:6">
      <c r="A625" t="s">
        <v>3</v>
      </c>
      <c r="B625" t="s">
        <v>374</v>
      </c>
    </row>
    <row r="626" spans="1:6">
      <c r="A626" t="s">
        <v>1</v>
      </c>
      <c r="B626" s="1">
        <v>0.247</v>
      </c>
      <c r="C626" t="s">
        <v>386</v>
      </c>
      <c r="D626" s="1">
        <v>0.753</v>
      </c>
      <c r="E626" t="s">
        <v>387</v>
      </c>
      <c r="F626" t="s">
        <v>376</v>
      </c>
    </row>
    <row r="628" spans="1:6">
      <c r="A628" t="s">
        <v>0</v>
      </c>
    </row>
    <row r="629" spans="1:6">
      <c r="A629" t="s">
        <v>1</v>
      </c>
      <c r="B629" s="1">
        <v>8.6999999999999994E-2</v>
      </c>
      <c r="C629" t="s">
        <v>386</v>
      </c>
      <c r="D629" s="1">
        <v>0.91300000000000003</v>
      </c>
      <c r="E629" t="s">
        <v>387</v>
      </c>
      <c r="F629" t="s">
        <v>376</v>
      </c>
    </row>
    <row r="631" spans="1:6">
      <c r="A631" t="s">
        <v>4</v>
      </c>
    </row>
    <row r="632" spans="1:6">
      <c r="A632" t="s">
        <v>1</v>
      </c>
      <c r="B632" s="1">
        <v>9.2999999999999999E-2</v>
      </c>
      <c r="C632" t="s">
        <v>386</v>
      </c>
      <c r="D632" s="1">
        <v>0.90700000000000003</v>
      </c>
      <c r="E632" t="s">
        <v>387</v>
      </c>
      <c r="F632" t="s">
        <v>647</v>
      </c>
    </row>
    <row r="634" spans="1:6">
      <c r="A634" t="s">
        <v>393</v>
      </c>
      <c r="B634">
        <v>69</v>
      </c>
      <c r="C634" t="s">
        <v>394</v>
      </c>
      <c r="D634" t="s">
        <v>395</v>
      </c>
    </row>
    <row r="635" spans="1:6">
      <c r="A635" t="s">
        <v>1</v>
      </c>
      <c r="B635" s="2">
        <v>0</v>
      </c>
      <c r="C635" t="s">
        <v>386</v>
      </c>
      <c r="D635" s="2">
        <v>1</v>
      </c>
      <c r="E635" t="s">
        <v>387</v>
      </c>
      <c r="F635" t="s">
        <v>615</v>
      </c>
    </row>
    <row r="636" spans="1:6">
      <c r="A636" t="s">
        <v>648</v>
      </c>
    </row>
    <row r="637" spans="1:6">
      <c r="A637" t="s">
        <v>397</v>
      </c>
      <c r="B637" t="s">
        <v>649</v>
      </c>
      <c r="C637" t="s">
        <v>394</v>
      </c>
      <c r="D637" t="s">
        <v>395</v>
      </c>
    </row>
    <row r="638" spans="1:6">
      <c r="A638" t="s">
        <v>1</v>
      </c>
      <c r="B638" s="1">
        <v>5.2999999999999999E-2</v>
      </c>
      <c r="C638" t="s">
        <v>386</v>
      </c>
      <c r="D638" s="1">
        <v>0.94699999999999995</v>
      </c>
      <c r="E638" t="s">
        <v>387</v>
      </c>
      <c r="F638" t="s">
        <v>650</v>
      </c>
    </row>
    <row r="640" spans="1:6">
      <c r="A640" t="s">
        <v>393</v>
      </c>
      <c r="B640">
        <v>72</v>
      </c>
      <c r="C640" t="s">
        <v>394</v>
      </c>
      <c r="D640" t="s">
        <v>400</v>
      </c>
    </row>
    <row r="641" spans="1:6">
      <c r="A641" t="s">
        <v>1</v>
      </c>
      <c r="B641" s="2">
        <v>0</v>
      </c>
      <c r="C641" t="s">
        <v>386</v>
      </c>
      <c r="D641" s="2">
        <v>1</v>
      </c>
      <c r="E641" t="s">
        <v>387</v>
      </c>
      <c r="F641" t="s">
        <v>615</v>
      </c>
    </row>
    <row r="642" spans="1:6">
      <c r="A642" t="s">
        <v>651</v>
      </c>
    </row>
    <row r="643" spans="1:6">
      <c r="A643" t="s">
        <v>397</v>
      </c>
      <c r="B643" t="s">
        <v>652</v>
      </c>
      <c r="C643" t="s">
        <v>394</v>
      </c>
      <c r="D643" t="s">
        <v>400</v>
      </c>
    </row>
    <row r="644" spans="1:6">
      <c r="A644" t="s">
        <v>1</v>
      </c>
      <c r="B644" s="2">
        <v>0.08</v>
      </c>
      <c r="C644" t="s">
        <v>386</v>
      </c>
      <c r="D644" s="2">
        <v>0.92</v>
      </c>
      <c r="E644" t="s">
        <v>387</v>
      </c>
      <c r="F644" t="s">
        <v>650</v>
      </c>
    </row>
    <row r="646" spans="1:6">
      <c r="A646" t="s">
        <v>653</v>
      </c>
    </row>
    <row r="647" spans="1:6">
      <c r="A647" t="s">
        <v>654</v>
      </c>
    </row>
    <row r="648" spans="1:6">
      <c r="A648" t="s">
        <v>655</v>
      </c>
    </row>
    <row r="649" spans="1:6">
      <c r="A649" t="s">
        <v>0</v>
      </c>
    </row>
    <row r="650" spans="1:6">
      <c r="A650" t="s">
        <v>1</v>
      </c>
      <c r="B650" s="1">
        <v>0.33300000000000002</v>
      </c>
      <c r="C650" t="s">
        <v>386</v>
      </c>
      <c r="D650" s="1">
        <v>0.66700000000000004</v>
      </c>
      <c r="E650" t="s">
        <v>387</v>
      </c>
      <c r="F650" t="s">
        <v>376</v>
      </c>
    </row>
    <row r="652" spans="1:6">
      <c r="A652" t="s">
        <v>2</v>
      </c>
    </row>
    <row r="653" spans="1:6">
      <c r="A653" t="s">
        <v>3</v>
      </c>
      <c r="B653" t="s">
        <v>374</v>
      </c>
    </row>
    <row r="654" spans="1:6">
      <c r="A654" t="s">
        <v>1</v>
      </c>
      <c r="B654" s="1">
        <v>0.46700000000000003</v>
      </c>
      <c r="C654" t="s">
        <v>386</v>
      </c>
      <c r="D654" s="1">
        <v>0.53300000000000003</v>
      </c>
      <c r="E654" t="s">
        <v>387</v>
      </c>
      <c r="F654" t="s">
        <v>376</v>
      </c>
    </row>
    <row r="656" spans="1:6">
      <c r="A656" t="s">
        <v>0</v>
      </c>
    </row>
    <row r="657" spans="1:6">
      <c r="A657" t="s">
        <v>1</v>
      </c>
      <c r="B657" s="1">
        <v>0.33300000000000002</v>
      </c>
      <c r="C657" t="s">
        <v>386</v>
      </c>
      <c r="D657" s="1">
        <v>0.66700000000000004</v>
      </c>
      <c r="E657" t="s">
        <v>387</v>
      </c>
      <c r="F657" t="s">
        <v>376</v>
      </c>
    </row>
    <row r="659" spans="1:6">
      <c r="A659" t="s">
        <v>4</v>
      </c>
    </row>
    <row r="660" spans="1:6">
      <c r="A660" t="s">
        <v>1</v>
      </c>
      <c r="B660" s="1">
        <v>0.36699999999999999</v>
      </c>
      <c r="C660" t="s">
        <v>386</v>
      </c>
      <c r="D660" s="1">
        <v>0.63300000000000001</v>
      </c>
      <c r="E660" t="s">
        <v>387</v>
      </c>
      <c r="F660" t="s">
        <v>656</v>
      </c>
    </row>
    <row r="662" spans="1:6">
      <c r="A662" t="s">
        <v>393</v>
      </c>
      <c r="B662">
        <v>38</v>
      </c>
      <c r="C662" t="s">
        <v>394</v>
      </c>
      <c r="D662" t="s">
        <v>395</v>
      </c>
    </row>
    <row r="663" spans="1:6">
      <c r="A663" t="s">
        <v>1</v>
      </c>
      <c r="B663" s="1">
        <v>0.36699999999999999</v>
      </c>
      <c r="C663" t="s">
        <v>386</v>
      </c>
      <c r="D663" s="1">
        <v>0.63300000000000001</v>
      </c>
      <c r="E663" t="s">
        <v>387</v>
      </c>
      <c r="F663" t="s">
        <v>657</v>
      </c>
    </row>
    <row r="664" spans="1:6">
      <c r="A664" t="s">
        <v>44</v>
      </c>
    </row>
    <row r="665" spans="1:6">
      <c r="A665" t="s">
        <v>397</v>
      </c>
      <c r="B665" t="s">
        <v>658</v>
      </c>
      <c r="C665" t="s">
        <v>394</v>
      </c>
      <c r="D665" t="s">
        <v>395</v>
      </c>
    </row>
    <row r="666" spans="1:6">
      <c r="A666" t="s">
        <v>1</v>
      </c>
      <c r="B666" s="1">
        <v>0.23300000000000001</v>
      </c>
      <c r="C666" t="s">
        <v>386</v>
      </c>
      <c r="D666" s="1">
        <v>0.76700000000000002</v>
      </c>
      <c r="E666" t="s">
        <v>387</v>
      </c>
      <c r="F666" t="s">
        <v>659</v>
      </c>
    </row>
    <row r="668" spans="1:6">
      <c r="A668" t="s">
        <v>393</v>
      </c>
      <c r="B668">
        <v>195</v>
      </c>
      <c r="C668" t="s">
        <v>394</v>
      </c>
      <c r="D668" t="s">
        <v>400</v>
      </c>
    </row>
    <row r="669" spans="1:6">
      <c r="A669" t="s">
        <v>1</v>
      </c>
      <c r="B669" s="1">
        <v>0.36699999999999999</v>
      </c>
      <c r="C669" t="s">
        <v>386</v>
      </c>
      <c r="D669" s="1">
        <v>0.63300000000000001</v>
      </c>
      <c r="E669" t="s">
        <v>387</v>
      </c>
      <c r="F669" t="s">
        <v>660</v>
      </c>
    </row>
    <row r="670" spans="1:6">
      <c r="A670" t="s">
        <v>105</v>
      </c>
    </row>
    <row r="671" spans="1:6">
      <c r="A671" t="s">
        <v>397</v>
      </c>
      <c r="B671" t="s">
        <v>661</v>
      </c>
      <c r="C671" t="s">
        <v>394</v>
      </c>
      <c r="D671" t="s">
        <v>400</v>
      </c>
    </row>
    <row r="672" spans="1:6">
      <c r="A672" t="s">
        <v>1</v>
      </c>
      <c r="B672" s="1">
        <v>0.23300000000000001</v>
      </c>
      <c r="C672" t="s">
        <v>386</v>
      </c>
      <c r="D672" s="1">
        <v>0.76700000000000002</v>
      </c>
      <c r="E672" t="s">
        <v>387</v>
      </c>
      <c r="F672" t="s">
        <v>662</v>
      </c>
    </row>
    <row r="674" spans="1:6">
      <c r="A674" t="s">
        <v>663</v>
      </c>
    </row>
    <row r="675" spans="1:6">
      <c r="A675" t="s">
        <v>664</v>
      </c>
    </row>
    <row r="676" spans="1:6">
      <c r="A676" t="s">
        <v>665</v>
      </c>
    </row>
    <row r="677" spans="1:6">
      <c r="A677" t="s">
        <v>0</v>
      </c>
    </row>
    <row r="678" spans="1:6">
      <c r="A678" t="s">
        <v>1</v>
      </c>
      <c r="B678" s="1">
        <v>6.5000000000000002E-2</v>
      </c>
      <c r="C678" t="s">
        <v>386</v>
      </c>
      <c r="D678" s="1">
        <v>0.93500000000000005</v>
      </c>
      <c r="E678" t="s">
        <v>387</v>
      </c>
      <c r="F678" t="s">
        <v>408</v>
      </c>
    </row>
    <row r="680" spans="1:6">
      <c r="A680" t="s">
        <v>2</v>
      </c>
    </row>
    <row r="681" spans="1:6">
      <c r="A681" t="s">
        <v>3</v>
      </c>
      <c r="B681" t="s">
        <v>374</v>
      </c>
    </row>
    <row r="682" spans="1:6">
      <c r="A682" t="s">
        <v>1</v>
      </c>
      <c r="B682" s="1">
        <v>4.2000000000000003E-2</v>
      </c>
      <c r="C682" t="s">
        <v>386</v>
      </c>
      <c r="D682" s="1">
        <v>0.95799999999999996</v>
      </c>
      <c r="E682" t="s">
        <v>387</v>
      </c>
      <c r="F682" t="s">
        <v>374</v>
      </c>
    </row>
    <row r="684" spans="1:6">
      <c r="A684" t="s">
        <v>0</v>
      </c>
    </row>
    <row r="685" spans="1:6">
      <c r="A685" t="s">
        <v>1</v>
      </c>
      <c r="B685" s="1">
        <v>6.5000000000000002E-2</v>
      </c>
      <c r="C685" t="s">
        <v>386</v>
      </c>
      <c r="D685" s="1">
        <v>0.93500000000000005</v>
      </c>
      <c r="E685" t="s">
        <v>387</v>
      </c>
      <c r="F685" t="s">
        <v>376</v>
      </c>
    </row>
    <row r="687" spans="1:6">
      <c r="A687" t="s">
        <v>4</v>
      </c>
    </row>
    <row r="688" spans="1:6">
      <c r="A688" t="s">
        <v>1</v>
      </c>
      <c r="B688" s="1">
        <v>3.3000000000000002E-2</v>
      </c>
      <c r="C688" t="s">
        <v>386</v>
      </c>
      <c r="D688" s="1">
        <v>0.96699999999999997</v>
      </c>
      <c r="E688" t="s">
        <v>387</v>
      </c>
      <c r="F688" t="s">
        <v>666</v>
      </c>
    </row>
    <row r="690" spans="1:6">
      <c r="A690" t="s">
        <v>393</v>
      </c>
      <c r="B690">
        <v>345</v>
      </c>
      <c r="C690" t="s">
        <v>394</v>
      </c>
      <c r="D690" t="s">
        <v>395</v>
      </c>
    </row>
    <row r="691" spans="1:6">
      <c r="A691" t="s">
        <v>1</v>
      </c>
      <c r="B691" s="1">
        <v>6.3E-2</v>
      </c>
      <c r="C691" t="s">
        <v>386</v>
      </c>
      <c r="D691" s="1">
        <v>0.93700000000000006</v>
      </c>
      <c r="E691" t="s">
        <v>387</v>
      </c>
      <c r="F691" t="s">
        <v>667</v>
      </c>
    </row>
    <row r="692" spans="1:6">
      <c r="A692" t="s">
        <v>668</v>
      </c>
    </row>
    <row r="693" spans="1:6">
      <c r="A693" t="s">
        <v>397</v>
      </c>
      <c r="B693" t="s">
        <v>669</v>
      </c>
      <c r="C693" t="s">
        <v>394</v>
      </c>
      <c r="D693" t="s">
        <v>395</v>
      </c>
    </row>
    <row r="694" spans="1:6">
      <c r="A694" t="s">
        <v>1</v>
      </c>
      <c r="B694" s="1">
        <v>8.2000000000000003E-2</v>
      </c>
      <c r="C694" t="s">
        <v>386</v>
      </c>
      <c r="D694" s="1">
        <v>0.91800000000000004</v>
      </c>
      <c r="E694" t="s">
        <v>387</v>
      </c>
      <c r="F694" t="s">
        <v>670</v>
      </c>
    </row>
    <row r="696" spans="1:6">
      <c r="A696" t="s">
        <v>393</v>
      </c>
      <c r="B696">
        <v>345</v>
      </c>
      <c r="C696" t="s">
        <v>394</v>
      </c>
      <c r="D696" t="s">
        <v>400</v>
      </c>
    </row>
    <row r="697" spans="1:6">
      <c r="A697" t="s">
        <v>1</v>
      </c>
      <c r="B697" s="1">
        <v>6.3E-2</v>
      </c>
      <c r="C697" t="s">
        <v>386</v>
      </c>
      <c r="D697" s="1">
        <v>0.93700000000000006</v>
      </c>
      <c r="E697" t="s">
        <v>387</v>
      </c>
      <c r="F697" t="s">
        <v>380</v>
      </c>
    </row>
    <row r="698" spans="1:6">
      <c r="A698" t="s">
        <v>671</v>
      </c>
    </row>
    <row r="699" spans="1:6">
      <c r="A699" t="s">
        <v>397</v>
      </c>
      <c r="B699" t="s">
        <v>672</v>
      </c>
      <c r="C699" t="s">
        <v>394</v>
      </c>
      <c r="D699" t="s">
        <v>400</v>
      </c>
    </row>
    <row r="700" spans="1:6">
      <c r="A700" t="s">
        <v>1</v>
      </c>
      <c r="B700" s="1">
        <v>6.9000000000000006E-2</v>
      </c>
      <c r="C700" t="s">
        <v>386</v>
      </c>
      <c r="D700" s="1">
        <v>0.93100000000000005</v>
      </c>
      <c r="E700" t="s">
        <v>387</v>
      </c>
      <c r="F700" t="s">
        <v>670</v>
      </c>
    </row>
    <row r="702" spans="1:6">
      <c r="A702" t="s">
        <v>673</v>
      </c>
    </row>
    <row r="703" spans="1:6">
      <c r="A703" t="s">
        <v>674</v>
      </c>
    </row>
    <row r="704" spans="1:6">
      <c r="A704" t="s">
        <v>675</v>
      </c>
    </row>
    <row r="705" spans="1:6">
      <c r="A705" t="s">
        <v>0</v>
      </c>
    </row>
    <row r="706" spans="1:6">
      <c r="A706" t="s">
        <v>1</v>
      </c>
      <c r="B706" s="1">
        <v>0.14799999999999999</v>
      </c>
      <c r="C706" t="s">
        <v>386</v>
      </c>
      <c r="D706" s="1">
        <v>0.85199999999999998</v>
      </c>
      <c r="E706" t="s">
        <v>387</v>
      </c>
      <c r="F706" t="s">
        <v>408</v>
      </c>
    </row>
    <row r="708" spans="1:6">
      <c r="A708" t="s">
        <v>2</v>
      </c>
    </row>
    <row r="709" spans="1:6">
      <c r="A709" t="s">
        <v>3</v>
      </c>
      <c r="B709" t="s">
        <v>374</v>
      </c>
    </row>
    <row r="710" spans="1:6">
      <c r="A710" t="s">
        <v>1</v>
      </c>
      <c r="B710" s="1">
        <v>0.23699999999999999</v>
      </c>
      <c r="C710" t="s">
        <v>386</v>
      </c>
      <c r="D710" s="1">
        <v>0.76300000000000001</v>
      </c>
      <c r="E710" t="s">
        <v>387</v>
      </c>
      <c r="F710" t="s">
        <v>374</v>
      </c>
    </row>
    <row r="712" spans="1:6">
      <c r="A712" t="s">
        <v>0</v>
      </c>
    </row>
    <row r="713" spans="1:6">
      <c r="A713" t="s">
        <v>1</v>
      </c>
      <c r="B713" s="1">
        <v>0.14799999999999999</v>
      </c>
      <c r="C713" t="s">
        <v>386</v>
      </c>
      <c r="D713" s="1">
        <v>0.85199999999999998</v>
      </c>
      <c r="E713" t="s">
        <v>387</v>
      </c>
      <c r="F713" t="s">
        <v>376</v>
      </c>
    </row>
    <row r="715" spans="1:6">
      <c r="A715" t="s">
        <v>4</v>
      </c>
    </row>
    <row r="716" spans="1:6">
      <c r="A716" t="s">
        <v>1</v>
      </c>
      <c r="B716" s="1">
        <v>3.0000000000000001E-3</v>
      </c>
      <c r="C716" t="s">
        <v>386</v>
      </c>
      <c r="D716" s="1">
        <v>0.997</v>
      </c>
      <c r="E716" t="s">
        <v>387</v>
      </c>
      <c r="F716" t="s">
        <v>676</v>
      </c>
    </row>
    <row r="718" spans="1:6">
      <c r="A718" t="s">
        <v>393</v>
      </c>
      <c r="B718">
        <v>120</v>
      </c>
      <c r="C718" t="s">
        <v>394</v>
      </c>
      <c r="D718" t="s">
        <v>395</v>
      </c>
    </row>
    <row r="719" spans="1:6">
      <c r="A719" t="s">
        <v>1</v>
      </c>
      <c r="B719" s="1">
        <v>3.3000000000000002E-2</v>
      </c>
      <c r="C719" t="s">
        <v>386</v>
      </c>
      <c r="D719" s="1">
        <v>0.96699999999999997</v>
      </c>
      <c r="E719" t="s">
        <v>387</v>
      </c>
      <c r="F719" t="s">
        <v>677</v>
      </c>
    </row>
    <row r="720" spans="1:6">
      <c r="A720" t="s">
        <v>678</v>
      </c>
    </row>
    <row r="721" spans="1:6">
      <c r="A721" t="s">
        <v>397</v>
      </c>
      <c r="B721" t="s">
        <v>679</v>
      </c>
      <c r="C721" t="s">
        <v>394</v>
      </c>
      <c r="D721" t="s">
        <v>395</v>
      </c>
    </row>
    <row r="722" spans="1:6">
      <c r="A722" t="s">
        <v>1</v>
      </c>
      <c r="B722" s="1">
        <v>1.7000000000000001E-2</v>
      </c>
      <c r="C722" t="s">
        <v>386</v>
      </c>
      <c r="D722" s="1">
        <v>0.98299999999999998</v>
      </c>
      <c r="E722" t="s">
        <v>387</v>
      </c>
      <c r="F722" t="s">
        <v>680</v>
      </c>
    </row>
    <row r="724" spans="1:6">
      <c r="A724" t="s">
        <v>393</v>
      </c>
      <c r="B724">
        <v>73</v>
      </c>
      <c r="C724" t="s">
        <v>394</v>
      </c>
      <c r="D724" t="s">
        <v>400</v>
      </c>
    </row>
    <row r="725" spans="1:6">
      <c r="A725" t="s">
        <v>1</v>
      </c>
      <c r="B725" s="2">
        <v>0</v>
      </c>
      <c r="C725" t="s">
        <v>386</v>
      </c>
      <c r="D725" s="2">
        <v>1</v>
      </c>
      <c r="E725" t="s">
        <v>387</v>
      </c>
      <c r="F725" t="s">
        <v>390</v>
      </c>
    </row>
    <row r="726" spans="1:6">
      <c r="A726" t="s">
        <v>63</v>
      </c>
    </row>
    <row r="727" spans="1:6">
      <c r="A727" t="s">
        <v>397</v>
      </c>
      <c r="B727" t="s">
        <v>681</v>
      </c>
      <c r="C727" t="s">
        <v>394</v>
      </c>
      <c r="D727" t="s">
        <v>400</v>
      </c>
    </row>
    <row r="728" spans="1:6">
      <c r="A728" t="s">
        <v>1</v>
      </c>
      <c r="B728" s="1">
        <v>1.2E-2</v>
      </c>
      <c r="C728" t="s">
        <v>386</v>
      </c>
      <c r="D728" s="1">
        <v>0.98799999999999999</v>
      </c>
      <c r="E728" t="s">
        <v>387</v>
      </c>
      <c r="F728" t="s">
        <v>682</v>
      </c>
    </row>
    <row r="730" spans="1:6">
      <c r="A730" t="s">
        <v>683</v>
      </c>
    </row>
    <row r="731" spans="1:6">
      <c r="A731" t="s">
        <v>684</v>
      </c>
    </row>
    <row r="732" spans="1:6">
      <c r="A732" t="s">
        <v>685</v>
      </c>
    </row>
    <row r="733" spans="1:6">
      <c r="A733" t="s">
        <v>0</v>
      </c>
    </row>
    <row r="734" spans="1:6">
      <c r="A734" t="s">
        <v>1</v>
      </c>
      <c r="B734" s="1">
        <v>0.20300000000000001</v>
      </c>
      <c r="C734" t="s">
        <v>386</v>
      </c>
      <c r="D734" s="1">
        <v>0.79700000000000004</v>
      </c>
      <c r="E734" t="s">
        <v>387</v>
      </c>
      <c r="F734" t="s">
        <v>376</v>
      </c>
    </row>
    <row r="736" spans="1:6">
      <c r="A736" t="s">
        <v>2</v>
      </c>
    </row>
    <row r="737" spans="1:6">
      <c r="A737" t="s">
        <v>3</v>
      </c>
      <c r="B737" t="s">
        <v>374</v>
      </c>
    </row>
    <row r="738" spans="1:6">
      <c r="A738" t="s">
        <v>1</v>
      </c>
      <c r="B738" s="2">
        <v>0.31</v>
      </c>
      <c r="C738" t="s">
        <v>386</v>
      </c>
      <c r="D738" s="2">
        <v>0.69</v>
      </c>
      <c r="E738" t="s">
        <v>387</v>
      </c>
      <c r="F738" t="s">
        <v>374</v>
      </c>
    </row>
    <row r="740" spans="1:6">
      <c r="A740" t="s">
        <v>0</v>
      </c>
    </row>
    <row r="741" spans="1:6">
      <c r="A741" t="s">
        <v>1</v>
      </c>
      <c r="B741" s="1">
        <v>0.20300000000000001</v>
      </c>
      <c r="C741" t="s">
        <v>386</v>
      </c>
      <c r="D741" s="1">
        <v>0.79700000000000004</v>
      </c>
      <c r="E741" t="s">
        <v>387</v>
      </c>
      <c r="F741" t="s">
        <v>376</v>
      </c>
    </row>
    <row r="743" spans="1:6">
      <c r="A743" t="s">
        <v>4</v>
      </c>
    </row>
    <row r="744" spans="1:6">
      <c r="A744" t="s">
        <v>1</v>
      </c>
      <c r="B744" s="1">
        <v>0.23200000000000001</v>
      </c>
      <c r="C744" t="s">
        <v>386</v>
      </c>
      <c r="D744" s="1">
        <v>0.76800000000000002</v>
      </c>
      <c r="E744" t="s">
        <v>387</v>
      </c>
      <c r="F744" t="s">
        <v>635</v>
      </c>
    </row>
    <row r="746" spans="1:6">
      <c r="A746" t="s">
        <v>393</v>
      </c>
      <c r="B746">
        <v>103</v>
      </c>
      <c r="C746" t="s">
        <v>394</v>
      </c>
      <c r="D746" t="s">
        <v>395</v>
      </c>
    </row>
    <row r="747" spans="1:6">
      <c r="A747" t="s">
        <v>1</v>
      </c>
      <c r="B747" s="1">
        <v>8.6999999999999994E-2</v>
      </c>
      <c r="C747" t="s">
        <v>386</v>
      </c>
      <c r="D747" s="1">
        <v>0.91300000000000003</v>
      </c>
      <c r="E747" t="s">
        <v>387</v>
      </c>
      <c r="F747" t="s">
        <v>381</v>
      </c>
    </row>
    <row r="748" spans="1:6">
      <c r="A748" t="s">
        <v>58</v>
      </c>
    </row>
    <row r="749" spans="1:6">
      <c r="A749" t="s">
        <v>397</v>
      </c>
      <c r="B749" t="s">
        <v>686</v>
      </c>
      <c r="C749" t="s">
        <v>394</v>
      </c>
      <c r="D749" t="s">
        <v>395</v>
      </c>
    </row>
    <row r="750" spans="1:6">
      <c r="A750" t="s">
        <v>1</v>
      </c>
      <c r="B750" s="1">
        <v>5.8999999999999997E-2</v>
      </c>
      <c r="C750" t="s">
        <v>386</v>
      </c>
      <c r="D750" s="1">
        <v>0.94099999999999995</v>
      </c>
      <c r="E750" t="s">
        <v>387</v>
      </c>
      <c r="F750" t="s">
        <v>687</v>
      </c>
    </row>
    <row r="752" spans="1:6">
      <c r="A752" t="s">
        <v>393</v>
      </c>
      <c r="B752">
        <v>101</v>
      </c>
      <c r="C752" t="s">
        <v>394</v>
      </c>
      <c r="D752" t="s">
        <v>400</v>
      </c>
    </row>
    <row r="753" spans="1:6">
      <c r="A753" t="s">
        <v>1</v>
      </c>
      <c r="B753" s="1">
        <v>8.6999999999999994E-2</v>
      </c>
      <c r="C753" t="s">
        <v>386</v>
      </c>
      <c r="D753" s="1">
        <v>0.91300000000000003</v>
      </c>
      <c r="E753" t="s">
        <v>387</v>
      </c>
      <c r="F753" t="s">
        <v>688</v>
      </c>
    </row>
    <row r="754" spans="1:6">
      <c r="A754" t="s">
        <v>58</v>
      </c>
    </row>
    <row r="755" spans="1:6">
      <c r="A755" t="s">
        <v>397</v>
      </c>
      <c r="B755" t="s">
        <v>689</v>
      </c>
      <c r="C755" t="s">
        <v>394</v>
      </c>
      <c r="D755" t="s">
        <v>400</v>
      </c>
    </row>
    <row r="756" spans="1:6">
      <c r="A756" t="s">
        <v>1</v>
      </c>
      <c r="B756" s="1">
        <v>5.5E-2</v>
      </c>
      <c r="C756" t="s">
        <v>386</v>
      </c>
      <c r="D756" s="1">
        <v>0.94499999999999995</v>
      </c>
      <c r="E756" t="s">
        <v>387</v>
      </c>
      <c r="F756" t="s">
        <v>690</v>
      </c>
    </row>
    <row r="758" spans="1:6">
      <c r="A758" t="s">
        <v>691</v>
      </c>
    </row>
    <row r="759" spans="1:6">
      <c r="A759" t="s">
        <v>692</v>
      </c>
    </row>
    <row r="760" spans="1:6">
      <c r="A760" t="s">
        <v>693</v>
      </c>
    </row>
    <row r="761" spans="1:6">
      <c r="A761" t="s">
        <v>0</v>
      </c>
    </row>
    <row r="762" spans="1:6">
      <c r="A762" t="s">
        <v>1</v>
      </c>
      <c r="B762" s="1">
        <v>0.253</v>
      </c>
      <c r="C762" t="s">
        <v>386</v>
      </c>
      <c r="D762" s="1">
        <v>0.747</v>
      </c>
      <c r="E762" t="s">
        <v>387</v>
      </c>
      <c r="F762" t="s">
        <v>408</v>
      </c>
    </row>
    <row r="764" spans="1:6">
      <c r="A764" t="s">
        <v>2</v>
      </c>
    </row>
    <row r="765" spans="1:6">
      <c r="A765" t="s">
        <v>3</v>
      </c>
      <c r="B765" t="s">
        <v>374</v>
      </c>
    </row>
    <row r="766" spans="1:6">
      <c r="A766" t="s">
        <v>1</v>
      </c>
      <c r="B766" s="1">
        <v>0.44500000000000001</v>
      </c>
      <c r="C766" t="s">
        <v>386</v>
      </c>
      <c r="D766" s="1">
        <v>0.55500000000000005</v>
      </c>
      <c r="E766" t="s">
        <v>387</v>
      </c>
      <c r="F766" t="s">
        <v>376</v>
      </c>
    </row>
    <row r="768" spans="1:6">
      <c r="A768" t="s">
        <v>0</v>
      </c>
    </row>
    <row r="769" spans="1:6">
      <c r="A769" t="s">
        <v>1</v>
      </c>
      <c r="B769" s="1">
        <v>0.253</v>
      </c>
      <c r="C769" t="s">
        <v>386</v>
      </c>
      <c r="D769" s="1">
        <v>0.747</v>
      </c>
      <c r="E769" t="s">
        <v>387</v>
      </c>
      <c r="F769" t="s">
        <v>376</v>
      </c>
    </row>
    <row r="771" spans="1:6">
      <c r="A771" t="s">
        <v>4</v>
      </c>
    </row>
    <row r="772" spans="1:6">
      <c r="A772" t="s">
        <v>1</v>
      </c>
      <c r="B772" s="1">
        <v>9.6000000000000002E-2</v>
      </c>
      <c r="C772" t="s">
        <v>386</v>
      </c>
      <c r="D772" s="1">
        <v>0.90400000000000003</v>
      </c>
      <c r="E772" t="s">
        <v>387</v>
      </c>
      <c r="F772" t="s">
        <v>694</v>
      </c>
    </row>
    <row r="774" spans="1:6">
      <c r="A774" t="s">
        <v>393</v>
      </c>
      <c r="B774">
        <v>64</v>
      </c>
      <c r="C774" t="s">
        <v>394</v>
      </c>
      <c r="D774" t="s">
        <v>395</v>
      </c>
    </row>
    <row r="775" spans="1:6">
      <c r="A775" t="s">
        <v>1</v>
      </c>
      <c r="B775" s="1">
        <v>8.6999999999999994E-2</v>
      </c>
      <c r="C775" t="s">
        <v>386</v>
      </c>
      <c r="D775" s="1">
        <v>0.91300000000000003</v>
      </c>
      <c r="E775" t="s">
        <v>387</v>
      </c>
      <c r="F775" t="s">
        <v>373</v>
      </c>
    </row>
    <row r="776" spans="1:6">
      <c r="A776" t="s">
        <v>92</v>
      </c>
    </row>
    <row r="777" spans="1:6">
      <c r="A777" t="s">
        <v>397</v>
      </c>
      <c r="B777" t="s">
        <v>695</v>
      </c>
      <c r="C777" t="s">
        <v>394</v>
      </c>
      <c r="D777" t="s">
        <v>395</v>
      </c>
    </row>
    <row r="778" spans="1:6">
      <c r="A778" t="s">
        <v>1</v>
      </c>
      <c r="B778" s="1">
        <v>4.8000000000000001E-2</v>
      </c>
      <c r="C778" t="s">
        <v>386</v>
      </c>
      <c r="D778" s="1">
        <v>0.95199999999999996</v>
      </c>
      <c r="E778" t="s">
        <v>387</v>
      </c>
      <c r="F778" t="s">
        <v>696</v>
      </c>
    </row>
    <row r="780" spans="1:6">
      <c r="A780" t="s">
        <v>393</v>
      </c>
      <c r="B780">
        <v>81</v>
      </c>
      <c r="C780" t="s">
        <v>394</v>
      </c>
      <c r="D780" t="s">
        <v>400</v>
      </c>
    </row>
    <row r="781" spans="1:6">
      <c r="A781" t="s">
        <v>1</v>
      </c>
      <c r="B781" s="2">
        <v>0.13</v>
      </c>
      <c r="C781" t="s">
        <v>386</v>
      </c>
      <c r="D781" s="2">
        <v>0.87</v>
      </c>
      <c r="E781" t="s">
        <v>387</v>
      </c>
      <c r="F781" t="s">
        <v>445</v>
      </c>
    </row>
    <row r="782" spans="1:6">
      <c r="A782" t="s">
        <v>617</v>
      </c>
    </row>
    <row r="783" spans="1:6">
      <c r="A783" t="s">
        <v>397</v>
      </c>
      <c r="B783" t="s">
        <v>697</v>
      </c>
      <c r="C783" t="s">
        <v>394</v>
      </c>
      <c r="D783" t="s">
        <v>400</v>
      </c>
    </row>
    <row r="784" spans="1:6">
      <c r="A784" t="s">
        <v>1</v>
      </c>
      <c r="B784" s="2">
        <v>0.1</v>
      </c>
      <c r="C784" t="s">
        <v>386</v>
      </c>
      <c r="D784" s="2">
        <v>0.9</v>
      </c>
      <c r="E784" t="s">
        <v>387</v>
      </c>
      <c r="F784" t="s">
        <v>698</v>
      </c>
    </row>
    <row r="786" spans="1:6">
      <c r="A786" t="s">
        <v>699</v>
      </c>
    </row>
    <row r="787" spans="1:6">
      <c r="A787" t="s">
        <v>700</v>
      </c>
    </row>
    <row r="788" spans="1:6">
      <c r="A788" t="s">
        <v>701</v>
      </c>
    </row>
    <row r="789" spans="1:6">
      <c r="A789" t="s">
        <v>0</v>
      </c>
    </row>
    <row r="790" spans="1:6">
      <c r="A790" t="s">
        <v>1</v>
      </c>
      <c r="B790" s="1">
        <v>0.14099999999999999</v>
      </c>
      <c r="C790" t="s">
        <v>386</v>
      </c>
      <c r="D790" s="1">
        <v>0.85899999999999999</v>
      </c>
      <c r="E790" t="s">
        <v>387</v>
      </c>
      <c r="F790" t="s">
        <v>408</v>
      </c>
    </row>
    <row r="792" spans="1:6">
      <c r="A792" t="s">
        <v>2</v>
      </c>
    </row>
    <row r="793" spans="1:6">
      <c r="A793" t="s">
        <v>3</v>
      </c>
      <c r="B793" t="s">
        <v>374</v>
      </c>
    </row>
    <row r="794" spans="1:6">
      <c r="A794" t="s">
        <v>1</v>
      </c>
      <c r="B794" s="1">
        <v>0.20699999999999999</v>
      </c>
      <c r="C794" t="s">
        <v>386</v>
      </c>
      <c r="D794" s="1">
        <v>0.79300000000000004</v>
      </c>
      <c r="E794" t="s">
        <v>387</v>
      </c>
      <c r="F794" t="s">
        <v>374</v>
      </c>
    </row>
    <row r="796" spans="1:6">
      <c r="A796" t="s">
        <v>0</v>
      </c>
    </row>
    <row r="797" spans="1:6">
      <c r="A797" t="s">
        <v>1</v>
      </c>
      <c r="B797" s="1">
        <v>0.14099999999999999</v>
      </c>
      <c r="C797" t="s">
        <v>386</v>
      </c>
      <c r="D797" s="1">
        <v>0.85899999999999999</v>
      </c>
      <c r="E797" t="s">
        <v>387</v>
      </c>
      <c r="F797" t="s">
        <v>374</v>
      </c>
    </row>
    <row r="799" spans="1:6">
      <c r="A799" t="s">
        <v>4</v>
      </c>
    </row>
    <row r="800" spans="1:6">
      <c r="A800" t="s">
        <v>1</v>
      </c>
      <c r="B800" s="1">
        <v>0.16900000000000001</v>
      </c>
      <c r="C800" t="s">
        <v>386</v>
      </c>
      <c r="D800" s="1">
        <v>0.83099999999999996</v>
      </c>
      <c r="E800" t="s">
        <v>387</v>
      </c>
      <c r="F800" t="s">
        <v>620</v>
      </c>
    </row>
    <row r="802" spans="1:6">
      <c r="A802" t="s">
        <v>393</v>
      </c>
      <c r="B802">
        <v>18</v>
      </c>
      <c r="C802" t="s">
        <v>394</v>
      </c>
      <c r="D802" t="s">
        <v>395</v>
      </c>
    </row>
    <row r="803" spans="1:6">
      <c r="A803" t="s">
        <v>1</v>
      </c>
      <c r="B803" s="2">
        <v>0</v>
      </c>
      <c r="C803" t="s">
        <v>386</v>
      </c>
      <c r="D803" s="2">
        <v>1</v>
      </c>
      <c r="E803" t="s">
        <v>387</v>
      </c>
      <c r="F803" t="s">
        <v>557</v>
      </c>
    </row>
    <row r="804" spans="1:6">
      <c r="A804" t="s">
        <v>125</v>
      </c>
    </row>
    <row r="805" spans="1:6">
      <c r="A805" t="s">
        <v>397</v>
      </c>
      <c r="B805" t="s">
        <v>702</v>
      </c>
      <c r="C805" t="s">
        <v>394</v>
      </c>
      <c r="D805" t="s">
        <v>395</v>
      </c>
    </row>
    <row r="806" spans="1:6">
      <c r="A806" t="s">
        <v>1</v>
      </c>
      <c r="B806" s="1">
        <v>0.111</v>
      </c>
      <c r="C806" t="s">
        <v>386</v>
      </c>
      <c r="D806" s="1">
        <v>0.88900000000000001</v>
      </c>
      <c r="E806" t="s">
        <v>387</v>
      </c>
      <c r="F806" t="s">
        <v>703</v>
      </c>
    </row>
    <row r="808" spans="1:6">
      <c r="A808" t="s">
        <v>393</v>
      </c>
      <c r="B808">
        <v>17</v>
      </c>
      <c r="C808" t="s">
        <v>394</v>
      </c>
      <c r="D808" t="s">
        <v>400</v>
      </c>
    </row>
    <row r="809" spans="1:6">
      <c r="A809" t="s">
        <v>1</v>
      </c>
      <c r="B809" s="2">
        <v>0</v>
      </c>
      <c r="C809" t="s">
        <v>386</v>
      </c>
      <c r="D809" s="2">
        <v>1</v>
      </c>
      <c r="E809" t="s">
        <v>387</v>
      </c>
      <c r="F809" t="s">
        <v>570</v>
      </c>
    </row>
    <row r="810" spans="1:6">
      <c r="A810" t="s">
        <v>21</v>
      </c>
    </row>
    <row r="811" spans="1:6">
      <c r="A811" t="s">
        <v>397</v>
      </c>
      <c r="B811" t="s">
        <v>704</v>
      </c>
      <c r="C811" t="s">
        <v>394</v>
      </c>
      <c r="D811" t="s">
        <v>400</v>
      </c>
    </row>
    <row r="812" spans="1:6">
      <c r="A812" t="s">
        <v>1</v>
      </c>
      <c r="B812" s="1">
        <v>7.0999999999999994E-2</v>
      </c>
      <c r="C812" t="s">
        <v>386</v>
      </c>
      <c r="D812" s="1">
        <v>0.92900000000000005</v>
      </c>
      <c r="E812" t="s">
        <v>387</v>
      </c>
      <c r="F812" t="s">
        <v>705</v>
      </c>
    </row>
    <row r="814" spans="1:6">
      <c r="A814" t="s">
        <v>706</v>
      </c>
    </row>
    <row r="815" spans="1:6">
      <c r="A815" t="s">
        <v>707</v>
      </c>
    </row>
    <row r="816" spans="1:6">
      <c r="A816" t="s">
        <v>708</v>
      </c>
    </row>
    <row r="817" spans="1:6">
      <c r="A817" t="s">
        <v>0</v>
      </c>
    </row>
    <row r="818" spans="1:6">
      <c r="A818" t="s">
        <v>1</v>
      </c>
      <c r="B818" s="1">
        <v>0.121</v>
      </c>
      <c r="C818" t="s">
        <v>386</v>
      </c>
      <c r="D818" s="1">
        <v>0.879</v>
      </c>
      <c r="E818" t="s">
        <v>387</v>
      </c>
      <c r="F818" t="s">
        <v>408</v>
      </c>
    </row>
    <row r="820" spans="1:6">
      <c r="A820" t="s">
        <v>2</v>
      </c>
    </row>
    <row r="821" spans="1:6">
      <c r="A821" t="s">
        <v>3</v>
      </c>
      <c r="B821" t="s">
        <v>374</v>
      </c>
    </row>
    <row r="822" spans="1:6">
      <c r="A822" t="s">
        <v>1</v>
      </c>
      <c r="B822" s="1">
        <v>0.13900000000000001</v>
      </c>
      <c r="C822" t="s">
        <v>386</v>
      </c>
      <c r="D822" s="1">
        <v>0.86099999999999999</v>
      </c>
      <c r="E822" t="s">
        <v>387</v>
      </c>
      <c r="F822" t="s">
        <v>376</v>
      </c>
    </row>
    <row r="824" spans="1:6">
      <c r="A824" t="s">
        <v>0</v>
      </c>
    </row>
    <row r="825" spans="1:6">
      <c r="A825" t="s">
        <v>1</v>
      </c>
      <c r="B825" s="1">
        <v>0.121</v>
      </c>
      <c r="C825" t="s">
        <v>386</v>
      </c>
      <c r="D825" s="1">
        <v>0.879</v>
      </c>
      <c r="E825" t="s">
        <v>387</v>
      </c>
      <c r="F825" t="s">
        <v>376</v>
      </c>
    </row>
    <row r="827" spans="1:6">
      <c r="A827" t="s">
        <v>4</v>
      </c>
    </row>
    <row r="828" spans="1:6">
      <c r="A828" t="s">
        <v>1</v>
      </c>
      <c r="B828" s="1">
        <v>0.16500000000000001</v>
      </c>
      <c r="C828" t="s">
        <v>386</v>
      </c>
      <c r="D828" s="1">
        <v>0.83499999999999996</v>
      </c>
      <c r="E828" t="s">
        <v>387</v>
      </c>
      <c r="F828" t="s">
        <v>694</v>
      </c>
    </row>
    <row r="830" spans="1:6">
      <c r="A830" t="s">
        <v>393</v>
      </c>
      <c r="B830">
        <v>52</v>
      </c>
      <c r="C830" t="s">
        <v>394</v>
      </c>
      <c r="D830" t="s">
        <v>395</v>
      </c>
    </row>
    <row r="831" spans="1:6">
      <c r="A831" t="s">
        <v>1</v>
      </c>
      <c r="B831" s="2">
        <v>0.15</v>
      </c>
      <c r="C831" t="s">
        <v>386</v>
      </c>
      <c r="D831" s="2">
        <v>0.85</v>
      </c>
      <c r="E831" t="s">
        <v>387</v>
      </c>
      <c r="F831" t="s">
        <v>445</v>
      </c>
    </row>
    <row r="832" spans="1:6">
      <c r="A832" t="s">
        <v>67</v>
      </c>
    </row>
    <row r="833" spans="1:6">
      <c r="A833" t="s">
        <v>397</v>
      </c>
      <c r="B833" t="s">
        <v>709</v>
      </c>
      <c r="C833" t="s">
        <v>394</v>
      </c>
      <c r="D833" t="s">
        <v>395</v>
      </c>
    </row>
    <row r="834" spans="1:6">
      <c r="A834" t="s">
        <v>1</v>
      </c>
      <c r="B834" s="1">
        <v>0.158</v>
      </c>
      <c r="C834" t="s">
        <v>386</v>
      </c>
      <c r="D834" s="1">
        <v>0.84199999999999997</v>
      </c>
      <c r="E834" t="s">
        <v>387</v>
      </c>
      <c r="F834" t="s">
        <v>710</v>
      </c>
    </row>
    <row r="836" spans="1:6">
      <c r="A836" t="s">
        <v>393</v>
      </c>
      <c r="B836">
        <v>31</v>
      </c>
      <c r="C836" t="s">
        <v>394</v>
      </c>
      <c r="D836" t="s">
        <v>400</v>
      </c>
    </row>
    <row r="837" spans="1:6">
      <c r="A837" t="s">
        <v>1</v>
      </c>
      <c r="B837" s="2">
        <v>0.1</v>
      </c>
      <c r="C837" t="s">
        <v>386</v>
      </c>
      <c r="D837" s="2">
        <v>0.9</v>
      </c>
      <c r="E837" t="s">
        <v>387</v>
      </c>
      <c r="F837" t="s">
        <v>711</v>
      </c>
    </row>
    <row r="838" spans="1:6">
      <c r="A838" t="s">
        <v>21</v>
      </c>
    </row>
    <row r="839" spans="1:6">
      <c r="A839" t="s">
        <v>397</v>
      </c>
      <c r="B839" t="s">
        <v>712</v>
      </c>
      <c r="C839" t="s">
        <v>394</v>
      </c>
      <c r="D839" t="s">
        <v>400</v>
      </c>
    </row>
    <row r="840" spans="1:6">
      <c r="A840" t="s">
        <v>1</v>
      </c>
      <c r="B840" s="2">
        <v>0.15</v>
      </c>
      <c r="C840" t="s">
        <v>386</v>
      </c>
      <c r="D840" s="2">
        <v>0.85</v>
      </c>
      <c r="E840" t="s">
        <v>387</v>
      </c>
      <c r="F840" t="s">
        <v>380</v>
      </c>
    </row>
    <row r="842" spans="1:6">
      <c r="A842" t="s">
        <v>713</v>
      </c>
    </row>
    <row r="843" spans="1:6">
      <c r="A843" t="s">
        <v>714</v>
      </c>
    </row>
    <row r="844" spans="1:6">
      <c r="A844" t="s">
        <v>715</v>
      </c>
    </row>
    <row r="845" spans="1:6">
      <c r="A845" t="s">
        <v>0</v>
      </c>
    </row>
    <row r="846" spans="1:6">
      <c r="A846" t="s">
        <v>1</v>
      </c>
      <c r="B846" s="1">
        <v>4.4999999999999998E-2</v>
      </c>
      <c r="C846" t="s">
        <v>386</v>
      </c>
      <c r="D846" s="1">
        <v>0.95499999999999996</v>
      </c>
      <c r="E846" t="s">
        <v>387</v>
      </c>
      <c r="F846" t="s">
        <v>376</v>
      </c>
    </row>
    <row r="848" spans="1:6">
      <c r="A848" t="s">
        <v>2</v>
      </c>
    </row>
    <row r="849" spans="1:6">
      <c r="A849" t="s">
        <v>3</v>
      </c>
      <c r="B849" t="s">
        <v>374</v>
      </c>
    </row>
    <row r="850" spans="1:6">
      <c r="A850" t="s">
        <v>1</v>
      </c>
      <c r="B850" s="1">
        <v>8.2000000000000003E-2</v>
      </c>
      <c r="C850" t="s">
        <v>386</v>
      </c>
      <c r="D850" s="1">
        <v>0.91800000000000004</v>
      </c>
      <c r="E850" t="s">
        <v>387</v>
      </c>
      <c r="F850" t="s">
        <v>376</v>
      </c>
    </row>
    <row r="852" spans="1:6">
      <c r="A852" t="s">
        <v>0</v>
      </c>
    </row>
    <row r="853" spans="1:6">
      <c r="A853" t="s">
        <v>1</v>
      </c>
      <c r="B853" s="1">
        <v>4.4999999999999998E-2</v>
      </c>
      <c r="C853" t="s">
        <v>386</v>
      </c>
      <c r="D853" s="1">
        <v>0.95499999999999996</v>
      </c>
      <c r="E853" t="s">
        <v>387</v>
      </c>
      <c r="F853" t="s">
        <v>376</v>
      </c>
    </row>
    <row r="855" spans="1:6">
      <c r="A855" t="s">
        <v>4</v>
      </c>
    </row>
    <row r="856" spans="1:6">
      <c r="A856" t="s">
        <v>1</v>
      </c>
      <c r="B856" s="2">
        <v>0.05</v>
      </c>
      <c r="C856" t="s">
        <v>386</v>
      </c>
      <c r="D856" s="2">
        <v>0.95</v>
      </c>
      <c r="E856" t="s">
        <v>387</v>
      </c>
      <c r="F856" t="s">
        <v>716</v>
      </c>
    </row>
    <row r="858" spans="1:6">
      <c r="A858" t="s">
        <v>393</v>
      </c>
      <c r="B858">
        <v>20</v>
      </c>
      <c r="C858" t="s">
        <v>394</v>
      </c>
      <c r="D858" t="s">
        <v>395</v>
      </c>
    </row>
    <row r="859" spans="1:6">
      <c r="A859" t="s">
        <v>1</v>
      </c>
      <c r="B859" s="2">
        <v>0.03</v>
      </c>
      <c r="C859" t="s">
        <v>386</v>
      </c>
      <c r="D859" s="2">
        <v>0.97</v>
      </c>
      <c r="E859" t="s">
        <v>387</v>
      </c>
      <c r="F859" t="s">
        <v>478</v>
      </c>
    </row>
    <row r="860" spans="1:6">
      <c r="A860" t="s">
        <v>232</v>
      </c>
    </row>
    <row r="861" spans="1:6">
      <c r="A861" t="s">
        <v>397</v>
      </c>
      <c r="B861" t="s">
        <v>717</v>
      </c>
      <c r="C861" t="s">
        <v>394</v>
      </c>
      <c r="D861" t="s">
        <v>395</v>
      </c>
    </row>
    <row r="862" spans="1:6">
      <c r="A862" t="s">
        <v>1</v>
      </c>
      <c r="B862" s="1">
        <v>4.2999999999999997E-2</v>
      </c>
      <c r="C862" t="s">
        <v>386</v>
      </c>
      <c r="D862" s="1">
        <v>0.95699999999999996</v>
      </c>
      <c r="E862" t="s">
        <v>387</v>
      </c>
      <c r="F862" t="s">
        <v>718</v>
      </c>
    </row>
    <row r="864" spans="1:6">
      <c r="A864" t="s">
        <v>393</v>
      </c>
      <c r="B864">
        <v>16</v>
      </c>
      <c r="C864" t="s">
        <v>394</v>
      </c>
      <c r="D864" t="s">
        <v>400</v>
      </c>
    </row>
    <row r="865" spans="1:6">
      <c r="A865" t="s">
        <v>1</v>
      </c>
      <c r="B865" s="2">
        <v>0.03</v>
      </c>
      <c r="C865" t="s">
        <v>386</v>
      </c>
      <c r="D865" s="2">
        <v>0.97</v>
      </c>
      <c r="E865" t="s">
        <v>387</v>
      </c>
      <c r="F865" t="s">
        <v>435</v>
      </c>
    </row>
    <row r="866" spans="1:6">
      <c r="A866" t="s">
        <v>719</v>
      </c>
    </row>
    <row r="867" spans="1:6">
      <c r="A867" t="s">
        <v>397</v>
      </c>
      <c r="B867" t="s">
        <v>720</v>
      </c>
      <c r="C867" t="s">
        <v>394</v>
      </c>
      <c r="D867" t="s">
        <v>400</v>
      </c>
    </row>
    <row r="868" spans="1:6">
      <c r="A868" t="s">
        <v>1</v>
      </c>
      <c r="B868" s="1">
        <v>5.2999999999999999E-2</v>
      </c>
      <c r="C868" t="s">
        <v>386</v>
      </c>
      <c r="D868" s="1">
        <v>0.94699999999999995</v>
      </c>
      <c r="E868" t="s">
        <v>387</v>
      </c>
      <c r="F868" t="s">
        <v>422</v>
      </c>
    </row>
    <row r="870" spans="1:6">
      <c r="A870" t="s">
        <v>721</v>
      </c>
    </row>
    <row r="871" spans="1:6">
      <c r="A871" t="s">
        <v>722</v>
      </c>
    </row>
    <row r="872" spans="1:6">
      <c r="A872" t="s">
        <v>723</v>
      </c>
    </row>
    <row r="873" spans="1:6">
      <c r="A873" t="s">
        <v>0</v>
      </c>
    </row>
    <row r="874" spans="1:6">
      <c r="A874" t="s">
        <v>1</v>
      </c>
      <c r="B874" s="1">
        <v>0.30399999999999999</v>
      </c>
      <c r="C874" t="s">
        <v>386</v>
      </c>
      <c r="D874" s="1">
        <v>0.69599999999999995</v>
      </c>
      <c r="E874" t="s">
        <v>387</v>
      </c>
      <c r="F874" t="s">
        <v>376</v>
      </c>
    </row>
    <row r="876" spans="1:6">
      <c r="A876" t="s">
        <v>2</v>
      </c>
    </row>
    <row r="877" spans="1:6">
      <c r="A877" t="s">
        <v>3</v>
      </c>
      <c r="B877" t="s">
        <v>374</v>
      </c>
    </row>
    <row r="878" spans="1:6">
      <c r="A878" t="s">
        <v>1</v>
      </c>
      <c r="B878" s="1">
        <v>0.188</v>
      </c>
      <c r="C878" t="s">
        <v>386</v>
      </c>
      <c r="D878" s="1">
        <v>0.81200000000000006</v>
      </c>
      <c r="E878" t="s">
        <v>387</v>
      </c>
      <c r="F878" t="s">
        <v>376</v>
      </c>
    </row>
    <row r="880" spans="1:6">
      <c r="A880" t="s">
        <v>0</v>
      </c>
    </row>
    <row r="881" spans="1:6">
      <c r="A881" t="s">
        <v>1</v>
      </c>
      <c r="B881" s="1">
        <v>0.30399999999999999</v>
      </c>
      <c r="C881" t="s">
        <v>386</v>
      </c>
      <c r="D881" s="1">
        <v>0.69599999999999995</v>
      </c>
      <c r="E881" t="s">
        <v>387</v>
      </c>
      <c r="F881" t="s">
        <v>376</v>
      </c>
    </row>
    <row r="883" spans="1:6">
      <c r="A883" t="s">
        <v>4</v>
      </c>
    </row>
    <row r="884" spans="1:6">
      <c r="A884" t="s">
        <v>1</v>
      </c>
      <c r="B884" s="1">
        <v>0.27500000000000002</v>
      </c>
      <c r="C884" t="s">
        <v>386</v>
      </c>
      <c r="D884" s="1">
        <v>0.72499999999999998</v>
      </c>
      <c r="E884" t="s">
        <v>387</v>
      </c>
      <c r="F884" t="s">
        <v>724</v>
      </c>
    </row>
    <row r="886" spans="1:6">
      <c r="A886" t="s">
        <v>393</v>
      </c>
      <c r="B886">
        <v>70</v>
      </c>
      <c r="C886" t="s">
        <v>394</v>
      </c>
      <c r="D886" t="s">
        <v>395</v>
      </c>
    </row>
    <row r="887" spans="1:6">
      <c r="A887" t="s">
        <v>1</v>
      </c>
      <c r="B887" s="2">
        <v>0.1</v>
      </c>
      <c r="C887" t="s">
        <v>386</v>
      </c>
      <c r="D887" s="2">
        <v>0.9</v>
      </c>
      <c r="E887" t="s">
        <v>387</v>
      </c>
      <c r="F887" t="s">
        <v>711</v>
      </c>
    </row>
    <row r="888" spans="1:6">
      <c r="A888" t="s">
        <v>95</v>
      </c>
    </row>
    <row r="889" spans="1:6">
      <c r="A889" t="s">
        <v>397</v>
      </c>
      <c r="B889" t="s">
        <v>725</v>
      </c>
      <c r="C889" t="s">
        <v>394</v>
      </c>
      <c r="D889" t="s">
        <v>395</v>
      </c>
    </row>
    <row r="890" spans="1:6">
      <c r="A890" t="s">
        <v>1</v>
      </c>
      <c r="B890" s="2">
        <v>0.26</v>
      </c>
      <c r="C890" t="s">
        <v>386</v>
      </c>
      <c r="D890" s="2">
        <v>0.74</v>
      </c>
      <c r="E890" t="s">
        <v>387</v>
      </c>
      <c r="F890" t="s">
        <v>390</v>
      </c>
    </row>
    <row r="892" spans="1:6">
      <c r="A892" t="s">
        <v>393</v>
      </c>
      <c r="B892">
        <v>17</v>
      </c>
      <c r="C892" t="s">
        <v>394</v>
      </c>
      <c r="D892" t="s">
        <v>400</v>
      </c>
    </row>
    <row r="893" spans="1:6">
      <c r="A893" t="s">
        <v>1</v>
      </c>
      <c r="B893" s="2">
        <v>0.05</v>
      </c>
      <c r="C893" t="s">
        <v>386</v>
      </c>
      <c r="D893" s="2">
        <v>0.95</v>
      </c>
      <c r="E893" t="s">
        <v>387</v>
      </c>
      <c r="F893" t="s">
        <v>409</v>
      </c>
    </row>
    <row r="894" spans="1:6">
      <c r="A894" t="s">
        <v>22</v>
      </c>
    </row>
    <row r="895" spans="1:6">
      <c r="A895" t="s">
        <v>397</v>
      </c>
      <c r="B895" t="s">
        <v>726</v>
      </c>
      <c r="C895" t="s">
        <v>394</v>
      </c>
      <c r="D895" t="s">
        <v>400</v>
      </c>
    </row>
    <row r="896" spans="1:6">
      <c r="A896" t="s">
        <v>1</v>
      </c>
      <c r="B896" s="1">
        <v>0.36599999999999999</v>
      </c>
      <c r="C896" t="s">
        <v>386</v>
      </c>
      <c r="D896" s="1">
        <v>0.63400000000000001</v>
      </c>
      <c r="E896" t="s">
        <v>387</v>
      </c>
      <c r="F896" t="s">
        <v>727</v>
      </c>
    </row>
    <row r="898" spans="1:1">
      <c r="A898" t="s">
        <v>728</v>
      </c>
    </row>
    <row r="899" spans="1:1">
      <c r="A899" t="s">
        <v>729</v>
      </c>
    </row>
    <row r="900" spans="1:1">
      <c r="A900" t="s">
        <v>730</v>
      </c>
    </row>
    <row r="901" spans="1:1">
      <c r="A901" t="s">
        <v>731</v>
      </c>
    </row>
    <row r="902" spans="1:1">
      <c r="A902" t="s">
        <v>732</v>
      </c>
    </row>
    <row r="903" spans="1:1">
      <c r="A903" t="s">
        <v>733</v>
      </c>
    </row>
    <row r="904" spans="1:1">
      <c r="A904" t="s">
        <v>734</v>
      </c>
    </row>
    <row r="905" spans="1:1">
      <c r="A905" t="s">
        <v>735</v>
      </c>
    </row>
    <row r="906" spans="1:1">
      <c r="A906" t="s">
        <v>736</v>
      </c>
    </row>
    <row r="907" spans="1:1">
      <c r="A907" t="s">
        <v>737</v>
      </c>
    </row>
    <row r="908" spans="1:1">
      <c r="A908" t="s">
        <v>738</v>
      </c>
    </row>
    <row r="909" spans="1:1">
      <c r="A909" t="s">
        <v>739</v>
      </c>
    </row>
    <row r="910" spans="1:1">
      <c r="A910" t="s">
        <v>740</v>
      </c>
    </row>
    <row r="911" spans="1:1">
      <c r="A911" t="s">
        <v>741</v>
      </c>
    </row>
    <row r="912" spans="1:1">
      <c r="A912" t="s">
        <v>742</v>
      </c>
    </row>
    <row r="913" spans="1:1">
      <c r="A913" t="s">
        <v>743</v>
      </c>
    </row>
    <row r="914" spans="1:1">
      <c r="A914" t="s">
        <v>744</v>
      </c>
    </row>
    <row r="915" spans="1:1">
      <c r="A915" t="s">
        <v>745</v>
      </c>
    </row>
    <row r="916" spans="1:1">
      <c r="A916" t="s">
        <v>746</v>
      </c>
    </row>
    <row r="917" spans="1:1">
      <c r="A917" t="s">
        <v>747</v>
      </c>
    </row>
    <row r="918" spans="1:1">
      <c r="A918" t="s">
        <v>748</v>
      </c>
    </row>
    <row r="919" spans="1:1">
      <c r="A919" t="s">
        <v>749</v>
      </c>
    </row>
    <row r="920" spans="1:1">
      <c r="A920" t="s">
        <v>750</v>
      </c>
    </row>
    <row r="921" spans="1:1">
      <c r="A921" t="s">
        <v>751</v>
      </c>
    </row>
    <row r="922" spans="1:1">
      <c r="A922" t="s">
        <v>752</v>
      </c>
    </row>
    <row r="923" spans="1:1">
      <c r="A923" t="s">
        <v>753</v>
      </c>
    </row>
    <row r="924" spans="1:1">
      <c r="A924" t="s">
        <v>754</v>
      </c>
    </row>
    <row r="925" spans="1:1">
      <c r="A925" t="s">
        <v>755</v>
      </c>
    </row>
    <row r="926" spans="1:1">
      <c r="A926" t="s">
        <v>756</v>
      </c>
    </row>
    <row r="927" spans="1:1">
      <c r="A927" t="s">
        <v>757</v>
      </c>
    </row>
    <row r="928" spans="1:1">
      <c r="A928" t="s">
        <v>758</v>
      </c>
    </row>
    <row r="929" spans="1:1">
      <c r="A929" t="s">
        <v>759</v>
      </c>
    </row>
    <row r="930" spans="1:1">
      <c r="A930" t="s">
        <v>760</v>
      </c>
    </row>
    <row r="931" spans="1:1">
      <c r="A931" t="s">
        <v>761</v>
      </c>
    </row>
    <row r="932" spans="1:1">
      <c r="A932" t="s">
        <v>762</v>
      </c>
    </row>
    <row r="933" spans="1:1">
      <c r="A933" t="s">
        <v>763</v>
      </c>
    </row>
    <row r="934" spans="1:1">
      <c r="A934" t="s">
        <v>764</v>
      </c>
    </row>
    <row r="935" spans="1:1">
      <c r="A935" t="s">
        <v>765</v>
      </c>
    </row>
    <row r="936" spans="1:1">
      <c r="A936" t="s">
        <v>766</v>
      </c>
    </row>
    <row r="937" spans="1:1">
      <c r="A937" t="s">
        <v>767</v>
      </c>
    </row>
    <row r="938" spans="1:1">
      <c r="A938" t="s">
        <v>768</v>
      </c>
    </row>
    <row r="939" spans="1:1">
      <c r="A939" t="s">
        <v>769</v>
      </c>
    </row>
    <row r="940" spans="1:1">
      <c r="A940" t="s">
        <v>770</v>
      </c>
    </row>
    <row r="941" spans="1:1">
      <c r="A941" t="s">
        <v>771</v>
      </c>
    </row>
    <row r="942" spans="1:1">
      <c r="A942" t="s">
        <v>772</v>
      </c>
    </row>
    <row r="943" spans="1:1">
      <c r="A943" t="s">
        <v>773</v>
      </c>
    </row>
    <row r="944" spans="1:1">
      <c r="A944" t="s">
        <v>774</v>
      </c>
    </row>
    <row r="945" spans="1:1">
      <c r="A945" t="s">
        <v>775</v>
      </c>
    </row>
    <row r="946" spans="1:1">
      <c r="A946" t="s">
        <v>776</v>
      </c>
    </row>
    <row r="947" spans="1:1">
      <c r="A947" t="s">
        <v>777</v>
      </c>
    </row>
    <row r="948" spans="1:1">
      <c r="A948" t="s">
        <v>778</v>
      </c>
    </row>
    <row r="949" spans="1:1">
      <c r="A949" t="s">
        <v>779</v>
      </c>
    </row>
    <row r="950" spans="1:1">
      <c r="A950" t="s">
        <v>780</v>
      </c>
    </row>
    <row r="951" spans="1:1">
      <c r="A951" t="s">
        <v>781</v>
      </c>
    </row>
    <row r="952" spans="1:1">
      <c r="A952" t="s">
        <v>782</v>
      </c>
    </row>
    <row r="953" spans="1:1">
      <c r="A953" t="s">
        <v>783</v>
      </c>
    </row>
    <row r="954" spans="1:1">
      <c r="A954" t="s">
        <v>784</v>
      </c>
    </row>
    <row r="955" spans="1:1">
      <c r="A955" t="s">
        <v>785</v>
      </c>
    </row>
    <row r="956" spans="1:1">
      <c r="A956" t="s">
        <v>786</v>
      </c>
    </row>
    <row r="957" spans="1:1">
      <c r="A957" t="s">
        <v>787</v>
      </c>
    </row>
    <row r="958" spans="1:1">
      <c r="A958" t="s">
        <v>788</v>
      </c>
    </row>
    <row r="959" spans="1:1">
      <c r="A959" t="s">
        <v>789</v>
      </c>
    </row>
    <row r="960" spans="1:1">
      <c r="A960" t="s">
        <v>790</v>
      </c>
    </row>
    <row r="961" spans="1:1">
      <c r="A961" t="s">
        <v>791</v>
      </c>
    </row>
    <row r="962" spans="1:1">
      <c r="A962" t="s">
        <v>792</v>
      </c>
    </row>
    <row r="963" spans="1:1">
      <c r="A963" t="s">
        <v>793</v>
      </c>
    </row>
    <row r="964" spans="1:1">
      <c r="A964" t="s">
        <v>794</v>
      </c>
    </row>
    <row r="965" spans="1:1">
      <c r="A965" t="s">
        <v>795</v>
      </c>
    </row>
    <row r="966" spans="1:1">
      <c r="A966" t="s">
        <v>796</v>
      </c>
    </row>
    <row r="967" spans="1:1">
      <c r="A967" t="s">
        <v>797</v>
      </c>
    </row>
    <row r="968" spans="1:1">
      <c r="A968" t="s">
        <v>798</v>
      </c>
    </row>
    <row r="969" spans="1:1">
      <c r="A969" t="s">
        <v>799</v>
      </c>
    </row>
    <row r="970" spans="1:1">
      <c r="A970" t="s">
        <v>800</v>
      </c>
    </row>
    <row r="971" spans="1:1">
      <c r="A971" t="s">
        <v>801</v>
      </c>
    </row>
    <row r="972" spans="1:1">
      <c r="A972" t="s">
        <v>802</v>
      </c>
    </row>
    <row r="973" spans="1:1">
      <c r="A973" t="s">
        <v>803</v>
      </c>
    </row>
    <row r="974" spans="1:1">
      <c r="A974" t="s">
        <v>804</v>
      </c>
    </row>
    <row r="975" spans="1:1">
      <c r="A975" t="s">
        <v>805</v>
      </c>
    </row>
    <row r="976" spans="1:1">
      <c r="A976" t="s">
        <v>806</v>
      </c>
    </row>
    <row r="977" spans="1:1">
      <c r="A977" t="s">
        <v>807</v>
      </c>
    </row>
    <row r="978" spans="1:1">
      <c r="A978" t="s">
        <v>808</v>
      </c>
    </row>
    <row r="979" spans="1:1">
      <c r="A979" t="s">
        <v>809</v>
      </c>
    </row>
    <row r="980" spans="1:1">
      <c r="A980" t="s">
        <v>810</v>
      </c>
    </row>
    <row r="981" spans="1:1">
      <c r="A981" t="s">
        <v>811</v>
      </c>
    </row>
    <row r="982" spans="1:1">
      <c r="A982" t="s">
        <v>812</v>
      </c>
    </row>
    <row r="983" spans="1:1">
      <c r="A983" t="s">
        <v>813</v>
      </c>
    </row>
    <row r="984" spans="1:1">
      <c r="A984" t="s">
        <v>814</v>
      </c>
    </row>
    <row r="985" spans="1:1">
      <c r="A985" t="s">
        <v>815</v>
      </c>
    </row>
    <row r="986" spans="1:1">
      <c r="A986" t="s">
        <v>816</v>
      </c>
    </row>
    <row r="987" spans="1:1">
      <c r="A987" t="s">
        <v>817</v>
      </c>
    </row>
    <row r="988" spans="1:1">
      <c r="A988" t="s">
        <v>818</v>
      </c>
    </row>
    <row r="989" spans="1:1">
      <c r="A989" t="s">
        <v>819</v>
      </c>
    </row>
    <row r="990" spans="1:1">
      <c r="A990" t="s">
        <v>820</v>
      </c>
    </row>
    <row r="991" spans="1:1">
      <c r="A991" t="s">
        <v>821</v>
      </c>
    </row>
    <row r="992" spans="1:1">
      <c r="A992" t="s">
        <v>822</v>
      </c>
    </row>
    <row r="993" spans="1:1">
      <c r="A993" t="s">
        <v>823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G41" sqref="G41"/>
    </sheetView>
  </sheetViews>
  <sheetFormatPr baseColWidth="10" defaultRowHeight="15" x14ac:dyDescent="0"/>
  <sheetData>
    <row r="1" spans="1:6" ht="30">
      <c r="A1" t="s">
        <v>874</v>
      </c>
      <c r="B1">
        <v>0.628</v>
      </c>
      <c r="F1" s="4" t="s">
        <v>377</v>
      </c>
    </row>
    <row r="2" spans="1:6">
      <c r="A2" t="s">
        <v>875</v>
      </c>
      <c r="B2">
        <v>2.4319999999999999</v>
      </c>
      <c r="F2" s="7">
        <f>B1</f>
        <v>0.628</v>
      </c>
    </row>
    <row r="3" spans="1:6">
      <c r="A3" t="s">
        <v>876</v>
      </c>
      <c r="B3">
        <v>2.238</v>
      </c>
      <c r="F3" s="7">
        <f t="shared" ref="F3:F16" si="0">B2</f>
        <v>2.4319999999999999</v>
      </c>
    </row>
    <row r="4" spans="1:6">
      <c r="A4" t="s">
        <v>877</v>
      </c>
      <c r="B4">
        <v>0.111</v>
      </c>
      <c r="F4" s="7">
        <f t="shared" si="0"/>
        <v>2.238</v>
      </c>
    </row>
    <row r="5" spans="1:6">
      <c r="A5" t="s">
        <v>878</v>
      </c>
      <c r="B5">
        <v>1.23</v>
      </c>
      <c r="F5" s="7">
        <f t="shared" si="0"/>
        <v>0.111</v>
      </c>
    </row>
    <row r="6" spans="1:6">
      <c r="A6" t="s">
        <v>879</v>
      </c>
      <c r="B6">
        <v>0.17299999999999999</v>
      </c>
      <c r="F6" s="7">
        <f t="shared" si="0"/>
        <v>1.23</v>
      </c>
    </row>
    <row r="7" spans="1:6">
      <c r="A7" t="s">
        <v>880</v>
      </c>
      <c r="B7">
        <v>1.5449999999999999</v>
      </c>
      <c r="F7" s="7">
        <f t="shared" si="0"/>
        <v>0.17299999999999999</v>
      </c>
    </row>
    <row r="8" spans="1:6">
      <c r="A8" t="s">
        <v>881</v>
      </c>
      <c r="B8">
        <v>0.60599999999999998</v>
      </c>
      <c r="F8" s="7">
        <f t="shared" si="0"/>
        <v>1.5449999999999999</v>
      </c>
    </row>
    <row r="9" spans="1:6">
      <c r="A9" t="s">
        <v>882</v>
      </c>
      <c r="B9">
        <v>1.6719999999999999</v>
      </c>
      <c r="F9" s="7">
        <f t="shared" si="0"/>
        <v>0.60599999999999998</v>
      </c>
    </row>
    <row r="10" spans="1:6">
      <c r="A10" t="s">
        <v>883</v>
      </c>
      <c r="B10">
        <v>0.26900000000000002</v>
      </c>
      <c r="F10" s="7">
        <f t="shared" si="0"/>
        <v>1.6719999999999999</v>
      </c>
    </row>
    <row r="11" spans="1:6">
      <c r="A11" t="s">
        <v>884</v>
      </c>
      <c r="B11">
        <v>8.6999999999999994E-2</v>
      </c>
      <c r="F11" s="7">
        <f t="shared" si="0"/>
        <v>0.26900000000000002</v>
      </c>
    </row>
    <row r="12" spans="1:6">
      <c r="A12" t="s">
        <v>885</v>
      </c>
      <c r="B12">
        <v>0.105</v>
      </c>
      <c r="F12" s="7">
        <f t="shared" si="0"/>
        <v>8.6999999999999994E-2</v>
      </c>
    </row>
    <row r="13" spans="1:6">
      <c r="A13" t="s">
        <v>886</v>
      </c>
      <c r="B13">
        <v>3.6999999999999998E-2</v>
      </c>
      <c r="F13" s="7">
        <f t="shared" si="0"/>
        <v>0.105</v>
      </c>
    </row>
    <row r="14" spans="1:6">
      <c r="A14" t="s">
        <v>887</v>
      </c>
      <c r="B14">
        <v>1.6E-2</v>
      </c>
      <c r="F14" s="7">
        <f t="shared" si="0"/>
        <v>3.6999999999999998E-2</v>
      </c>
    </row>
    <row r="15" spans="1:6">
      <c r="A15" t="s">
        <v>888</v>
      </c>
      <c r="B15">
        <v>0.217</v>
      </c>
      <c r="F15" s="7">
        <f t="shared" si="0"/>
        <v>1.6E-2</v>
      </c>
    </row>
    <row r="16" spans="1:6">
      <c r="A16" t="s">
        <v>889</v>
      </c>
      <c r="B16">
        <v>4.476</v>
      </c>
      <c r="F16" s="7">
        <f t="shared" si="0"/>
        <v>0.217</v>
      </c>
    </row>
    <row r="17" spans="1:6">
      <c r="A17" t="s">
        <v>890</v>
      </c>
      <c r="B17">
        <v>0.34300000000000003</v>
      </c>
      <c r="F17" s="6" t="s">
        <v>361</v>
      </c>
    </row>
    <row r="18" spans="1:6">
      <c r="A18" t="s">
        <v>891</v>
      </c>
      <c r="B18">
        <v>2.3E-2</v>
      </c>
      <c r="F18" s="7">
        <f>B16</f>
        <v>4.476</v>
      </c>
    </row>
    <row r="19" spans="1:6">
      <c r="A19" t="s">
        <v>892</v>
      </c>
      <c r="B19">
        <v>4.0000000000000001E-3</v>
      </c>
      <c r="F19" s="7">
        <f t="shared" ref="F19:F28" si="1">B17</f>
        <v>0.34300000000000003</v>
      </c>
    </row>
    <row r="20" spans="1:6">
      <c r="A20" t="s">
        <v>893</v>
      </c>
      <c r="B20">
        <v>0.03</v>
      </c>
      <c r="F20" s="7">
        <f t="shared" si="1"/>
        <v>2.3E-2</v>
      </c>
    </row>
    <row r="21" spans="1:6">
      <c r="A21" t="s">
        <v>894</v>
      </c>
      <c r="B21">
        <v>0.158</v>
      </c>
      <c r="F21" s="7">
        <f t="shared" si="1"/>
        <v>4.0000000000000001E-3</v>
      </c>
    </row>
    <row r="22" spans="1:6">
      <c r="A22" t="s">
        <v>895</v>
      </c>
      <c r="B22">
        <v>1.7999999999999999E-2</v>
      </c>
      <c r="F22" s="7">
        <f t="shared" si="1"/>
        <v>0.03</v>
      </c>
    </row>
    <row r="23" spans="1:6">
      <c r="A23" t="s">
        <v>896</v>
      </c>
      <c r="B23">
        <v>0.02</v>
      </c>
      <c r="F23" s="7">
        <f t="shared" si="1"/>
        <v>0.158</v>
      </c>
    </row>
    <row r="24" spans="1:6">
      <c r="A24" t="s">
        <v>897</v>
      </c>
      <c r="B24">
        <v>0.184</v>
      </c>
      <c r="F24" s="7">
        <f t="shared" si="1"/>
        <v>1.7999999999999999E-2</v>
      </c>
    </row>
    <row r="25" spans="1:6">
      <c r="A25" t="s">
        <v>898</v>
      </c>
      <c r="B25">
        <v>8.7999999999999995E-2</v>
      </c>
      <c r="F25" s="7">
        <f t="shared" si="1"/>
        <v>0.02</v>
      </c>
    </row>
    <row r="26" spans="1:6">
      <c r="A26" t="s">
        <v>899</v>
      </c>
      <c r="B26">
        <v>6.9000000000000006E-2</v>
      </c>
      <c r="F26" s="7">
        <f t="shared" si="1"/>
        <v>0.184</v>
      </c>
    </row>
    <row r="27" spans="1:6">
      <c r="A27" t="s">
        <v>900</v>
      </c>
      <c r="B27">
        <v>7.0000000000000001E-3</v>
      </c>
      <c r="F27" s="7">
        <f t="shared" si="1"/>
        <v>8.7999999999999995E-2</v>
      </c>
    </row>
    <row r="28" spans="1:6">
      <c r="A28" t="s">
        <v>901</v>
      </c>
      <c r="B28">
        <v>5.0000000000000001E-3</v>
      </c>
      <c r="F28" s="7">
        <f t="shared" si="1"/>
        <v>6.9000000000000006E-2</v>
      </c>
    </row>
    <row r="29" spans="1:6">
      <c r="F29" s="6" t="s">
        <v>361</v>
      </c>
    </row>
    <row r="30" spans="1:6">
      <c r="F30" s="7">
        <f>B27</f>
        <v>7.0000000000000001E-3</v>
      </c>
    </row>
    <row r="31" spans="1:6">
      <c r="F31" s="6" t="s">
        <v>361</v>
      </c>
    </row>
    <row r="32" spans="1:6">
      <c r="F32" s="7">
        <f>B28</f>
        <v>5.0000000000000001E-3</v>
      </c>
    </row>
    <row r="33" spans="6:6">
      <c r="F33" s="6" t="s">
        <v>361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"/>
  <sheetViews>
    <sheetView workbookViewId="0"/>
  </sheetViews>
  <sheetFormatPr baseColWidth="10" defaultRowHeight="15" x14ac:dyDescent="0"/>
  <cols>
    <col min="5" max="5" width="14.83203125" customWidth="1"/>
  </cols>
  <sheetData>
    <row r="1" spans="1:20">
      <c r="A1" t="s">
        <v>902</v>
      </c>
      <c r="B1">
        <v>3335.88</v>
      </c>
      <c r="Q1" t="s">
        <v>904</v>
      </c>
      <c r="R1" t="s">
        <v>905</v>
      </c>
      <c r="S1" t="s">
        <v>957</v>
      </c>
    </row>
    <row r="2" spans="1:20">
      <c r="A2" t="s">
        <v>918</v>
      </c>
      <c r="B2" t="s">
        <v>958</v>
      </c>
      <c r="C2" t="s">
        <v>906</v>
      </c>
      <c r="D2" t="s">
        <v>907</v>
      </c>
      <c r="E2" t="s">
        <v>919</v>
      </c>
      <c r="F2" t="s">
        <v>920</v>
      </c>
      <c r="P2" t="s">
        <v>198</v>
      </c>
      <c r="Q2" s="10">
        <f ca="1">MIN(INDIRECT("B" &amp; (1 + 9*T1)),INDIRECT("B" &amp; (4 + 9*T1)),INDIRECT("B" &amp; (7 + 9*T1)))</f>
        <v>3335.88</v>
      </c>
      <c r="R2" s="9">
        <f ca="1">MIN(INDIRECT("B" &amp; (3 + 9*T1)),INDIRECT("B" &amp; (6 + 9*T1)),INDIRECT("B" &amp; (9 + 9*T1)))</f>
        <v>8.3849999999999998</v>
      </c>
      <c r="S2" s="7">
        <f ca="1">MAX(SUBSTITUTE(INDIRECT("E" &amp; (2 + 9*T1)), "  accuracy ", ""),SUBSTITUTE(INDIRECT("E" &amp; (5 + 9*T1)), "  accuracy ", ""),SUBSTITUTE(INDIRECT("E" &amp; (8 + 9*T1)), "  accuracy ", ""))</f>
        <v>0.99650000000000005</v>
      </c>
      <c r="T2">
        <v>1</v>
      </c>
    </row>
    <row r="3" spans="1:20">
      <c r="A3" t="s">
        <v>903</v>
      </c>
      <c r="B3" s="3">
        <v>11.534000000000001</v>
      </c>
      <c r="P3" t="s">
        <v>200</v>
      </c>
      <c r="Q3" s="10">
        <f ca="1">MIN(INDIRECT("B" &amp; (1 + 9*T2)),INDIRECT("B" &amp; (4 + 9*T2)),INDIRECT("B" &amp; (7 + 9*T2)))</f>
        <v>2694.654</v>
      </c>
      <c r="R3" s="9">
        <f t="shared" ref="R3:R33" ca="1" si="0">MIN(INDIRECT("B" &amp; (3 + 9*T2)),INDIRECT("B" &amp; (6 + 9*T2)),INDIRECT("B" &amp; (9 + 9*T2)))</f>
        <v>49.34</v>
      </c>
      <c r="S3" s="7">
        <f t="shared" ref="S3:S33" ca="1" si="1">MAX(SUBSTITUTE(INDIRECT("E" &amp; (2 + 9*T2)), "  accuracy ", ""),SUBSTITUTE(INDIRECT("E" &amp; (5 + 9*T2)), "  accuracy ", ""),SUBSTITUTE(INDIRECT("E" &amp; (8 + 9*T2)), "  accuracy ", ""))</f>
        <v>0.65703</v>
      </c>
      <c r="T3">
        <f>T2+1</f>
        <v>2</v>
      </c>
    </row>
    <row r="4" spans="1:20">
      <c r="A4" t="s">
        <v>902</v>
      </c>
      <c r="B4" s="3">
        <v>4200.817</v>
      </c>
      <c r="P4" t="s">
        <v>201</v>
      </c>
      <c r="Q4" s="10">
        <f ca="1">MIN(INDIRECT("B" &amp; (1 + 9*T3)),INDIRECT("B" &amp; (4 + 9*T3)),INDIRECT("B" &amp; (7 + 9*T3)))</f>
        <v>2102.9279999999999</v>
      </c>
      <c r="R4" s="9">
        <f t="shared" ca="1" si="0"/>
        <v>27.788</v>
      </c>
      <c r="S4" s="7">
        <f t="shared" ca="1" si="1"/>
        <v>0.99822</v>
      </c>
      <c r="T4">
        <f t="shared" ref="T4:T33" si="2">T3+1</f>
        <v>3</v>
      </c>
    </row>
    <row r="5" spans="1:20">
      <c r="A5" t="s">
        <v>921</v>
      </c>
      <c r="B5" t="s">
        <v>959</v>
      </c>
      <c r="C5" t="s">
        <v>906</v>
      </c>
      <c r="D5" t="s">
        <v>907</v>
      </c>
      <c r="E5" t="s">
        <v>922</v>
      </c>
      <c r="F5" t="s">
        <v>923</v>
      </c>
      <c r="P5" t="s">
        <v>202</v>
      </c>
      <c r="Q5" s="10">
        <f t="shared" ref="Q5:Q33" ca="1" si="3">MIN(INDIRECT("B" &amp; (1 + 9*T4)),INDIRECT("B" &amp; (4 + 9*T4)),INDIRECT("B" &amp; (7 + 9*T4)))</f>
        <v>1651.8789999999999</v>
      </c>
      <c r="R5" s="9">
        <f t="shared" ca="1" si="0"/>
        <v>1.577</v>
      </c>
      <c r="S5" s="7">
        <f t="shared" ca="1" si="1"/>
        <v>0.48420999999999997</v>
      </c>
      <c r="T5">
        <f t="shared" si="2"/>
        <v>4</v>
      </c>
    </row>
    <row r="6" spans="1:20">
      <c r="A6" t="s">
        <v>903</v>
      </c>
      <c r="B6" s="3">
        <v>9.2379999999999995</v>
      </c>
      <c r="P6" t="s">
        <v>203</v>
      </c>
      <c r="Q6" s="10">
        <f t="shared" ca="1" si="3"/>
        <v>18637.912</v>
      </c>
      <c r="R6" s="9">
        <f t="shared" ca="1" si="0"/>
        <v>38.838000000000001</v>
      </c>
      <c r="S6" s="7">
        <f t="shared" ca="1" si="1"/>
        <v>0.75561999999999996</v>
      </c>
      <c r="T6">
        <f t="shared" si="2"/>
        <v>5</v>
      </c>
    </row>
    <row r="7" spans="1:20">
      <c r="A7" t="s">
        <v>902</v>
      </c>
      <c r="B7" s="3">
        <v>4144.6279999999997</v>
      </c>
      <c r="P7" t="s">
        <v>204</v>
      </c>
      <c r="Q7" s="10">
        <f t="shared" ca="1" si="3"/>
        <v>3959.9409999999998</v>
      </c>
      <c r="R7">
        <f t="shared" ca="1" si="0"/>
        <v>2.7879999999999998</v>
      </c>
      <c r="S7" s="7">
        <f t="shared" ca="1" si="1"/>
        <v>0.84711000000000003</v>
      </c>
      <c r="T7">
        <f t="shared" si="2"/>
        <v>6</v>
      </c>
    </row>
    <row r="8" spans="1:20">
      <c r="A8" t="s">
        <v>924</v>
      </c>
      <c r="B8" t="s">
        <v>960</v>
      </c>
      <c r="C8" t="s">
        <v>906</v>
      </c>
      <c r="D8" t="s">
        <v>907</v>
      </c>
      <c r="E8" t="s">
        <v>925</v>
      </c>
      <c r="F8" t="s">
        <v>926</v>
      </c>
      <c r="P8" t="s">
        <v>205</v>
      </c>
      <c r="Q8" s="10">
        <f t="shared" ca="1" si="3"/>
        <v>4930.4480000000003</v>
      </c>
      <c r="R8">
        <f t="shared" ca="1" si="0"/>
        <v>8.8119999999999994</v>
      </c>
      <c r="S8" s="7">
        <f t="shared" ca="1" si="1"/>
        <v>0.58311999999999997</v>
      </c>
      <c r="T8">
        <f t="shared" si="2"/>
        <v>7</v>
      </c>
    </row>
    <row r="9" spans="1:20">
      <c r="A9" t="s">
        <v>903</v>
      </c>
      <c r="B9" s="3">
        <v>8.3849999999999998</v>
      </c>
      <c r="P9" t="s">
        <v>206</v>
      </c>
      <c r="Q9">
        <f t="shared" ca="1" si="3"/>
        <v>3939.5210000000002</v>
      </c>
      <c r="R9">
        <f t="shared" ca="1" si="0"/>
        <v>6.548</v>
      </c>
      <c r="S9" s="7">
        <f t="shared" ca="1" si="1"/>
        <v>0.7248</v>
      </c>
      <c r="T9">
        <f t="shared" si="2"/>
        <v>8</v>
      </c>
    </row>
    <row r="10" spans="1:20">
      <c r="A10" t="s">
        <v>902</v>
      </c>
      <c r="B10" s="3">
        <v>2694.654</v>
      </c>
      <c r="P10" t="s">
        <v>207</v>
      </c>
      <c r="Q10">
        <f t="shared" ca="1" si="3"/>
        <v>6970.1610000000001</v>
      </c>
      <c r="R10">
        <f t="shared" ca="1" si="0"/>
        <v>43.579000000000001</v>
      </c>
      <c r="S10" s="7">
        <f t="shared" ca="1" si="1"/>
        <v>0.84899999999999998</v>
      </c>
      <c r="T10">
        <f t="shared" si="2"/>
        <v>9</v>
      </c>
    </row>
    <row r="11" spans="1:20">
      <c r="A11" t="s">
        <v>927</v>
      </c>
      <c r="B11" t="s">
        <v>961</v>
      </c>
      <c r="C11" t="s">
        <v>908</v>
      </c>
      <c r="D11" t="s">
        <v>909</v>
      </c>
      <c r="E11" t="s">
        <v>928</v>
      </c>
      <c r="F11" t="s">
        <v>929</v>
      </c>
      <c r="P11" t="s">
        <v>347</v>
      </c>
      <c r="Q11">
        <f t="shared" ca="1" si="3"/>
        <v>513.20799999999997</v>
      </c>
      <c r="R11">
        <f t="shared" ca="1" si="0"/>
        <v>1.552</v>
      </c>
      <c r="S11" s="7">
        <f t="shared" ca="1" si="1"/>
        <v>0.65752999999999995</v>
      </c>
      <c r="T11">
        <f t="shared" si="2"/>
        <v>10</v>
      </c>
    </row>
    <row r="12" spans="1:20">
      <c r="A12" t="s">
        <v>903</v>
      </c>
      <c r="B12">
        <v>49.34</v>
      </c>
      <c r="P12" t="s">
        <v>209</v>
      </c>
      <c r="Q12">
        <f t="shared" ca="1" si="3"/>
        <v>4271.8419999999996</v>
      </c>
      <c r="R12">
        <f t="shared" ca="1" si="0"/>
        <v>2.4990000000000001</v>
      </c>
      <c r="S12" s="7">
        <f t="shared" ca="1" si="1"/>
        <v>0.77049000000000001</v>
      </c>
      <c r="T12">
        <f t="shared" si="2"/>
        <v>11</v>
      </c>
    </row>
    <row r="13" spans="1:20">
      <c r="A13" t="s">
        <v>902</v>
      </c>
      <c r="B13" s="3">
        <v>2826.0459999999998</v>
      </c>
      <c r="P13" t="s">
        <v>210</v>
      </c>
      <c r="Q13">
        <f t="shared" ca="1" si="3"/>
        <v>0</v>
      </c>
      <c r="R13">
        <f t="shared" ca="1" si="0"/>
        <v>0</v>
      </c>
      <c r="S13" s="7" t="e">
        <f t="shared" ca="1" si="1"/>
        <v>#VALUE!</v>
      </c>
      <c r="T13">
        <f t="shared" si="2"/>
        <v>12</v>
      </c>
    </row>
    <row r="14" spans="1:20">
      <c r="A14" t="s">
        <v>930</v>
      </c>
      <c r="B14" t="s">
        <v>962</v>
      </c>
      <c r="C14" t="s">
        <v>910</v>
      </c>
      <c r="D14" t="s">
        <v>911</v>
      </c>
      <c r="E14" t="s">
        <v>931</v>
      </c>
      <c r="F14" t="s">
        <v>932</v>
      </c>
      <c r="P14" t="s">
        <v>211</v>
      </c>
      <c r="Q14">
        <f t="shared" ca="1" si="3"/>
        <v>0</v>
      </c>
      <c r="R14">
        <f t="shared" ca="1" si="0"/>
        <v>0</v>
      </c>
      <c r="S14" s="7" t="e">
        <f t="shared" ca="1" si="1"/>
        <v>#VALUE!</v>
      </c>
      <c r="T14">
        <f t="shared" si="2"/>
        <v>13</v>
      </c>
    </row>
    <row r="15" spans="1:20">
      <c r="A15" t="s">
        <v>903</v>
      </c>
      <c r="B15" s="3">
        <v>68.844999999999999</v>
      </c>
      <c r="P15" t="s">
        <v>212</v>
      </c>
      <c r="Q15">
        <f t="shared" ca="1" si="3"/>
        <v>0</v>
      </c>
      <c r="R15">
        <f t="shared" ca="1" si="0"/>
        <v>0</v>
      </c>
      <c r="S15" s="7" t="e">
        <f t="shared" ca="1" si="1"/>
        <v>#VALUE!</v>
      </c>
      <c r="T15">
        <f t="shared" si="2"/>
        <v>14</v>
      </c>
    </row>
    <row r="16" spans="1:20">
      <c r="A16" t="s">
        <v>902</v>
      </c>
      <c r="B16" s="3">
        <v>3045.1709999999998</v>
      </c>
      <c r="P16" t="s">
        <v>213</v>
      </c>
      <c r="Q16">
        <f t="shared" ca="1" si="3"/>
        <v>0</v>
      </c>
      <c r="R16">
        <f t="shared" ca="1" si="0"/>
        <v>0</v>
      </c>
      <c r="S16" s="7" t="e">
        <f t="shared" ca="1" si="1"/>
        <v>#VALUE!</v>
      </c>
      <c r="T16">
        <f t="shared" si="2"/>
        <v>15</v>
      </c>
    </row>
    <row r="17" spans="1:20">
      <c r="A17" t="s">
        <v>933</v>
      </c>
      <c r="B17" t="s">
        <v>962</v>
      </c>
      <c r="C17" t="s">
        <v>912</v>
      </c>
      <c r="D17" t="s">
        <v>913</v>
      </c>
      <c r="E17" t="s">
        <v>934</v>
      </c>
      <c r="F17" t="s">
        <v>935</v>
      </c>
      <c r="P17" t="s">
        <v>214</v>
      </c>
      <c r="Q17">
        <f t="shared" ca="1" si="3"/>
        <v>0</v>
      </c>
      <c r="R17">
        <f t="shared" ca="1" si="0"/>
        <v>0</v>
      </c>
      <c r="S17" s="7" t="e">
        <f t="shared" ca="1" si="1"/>
        <v>#VALUE!</v>
      </c>
      <c r="T17">
        <f t="shared" si="2"/>
        <v>16</v>
      </c>
    </row>
    <row r="18" spans="1:20">
      <c r="A18" t="s">
        <v>903</v>
      </c>
      <c r="B18" s="3">
        <v>67.688000000000002</v>
      </c>
      <c r="P18" t="s">
        <v>215</v>
      </c>
      <c r="Q18">
        <f t="shared" ca="1" si="3"/>
        <v>0</v>
      </c>
      <c r="R18">
        <f t="shared" ca="1" si="0"/>
        <v>0</v>
      </c>
      <c r="S18" s="7" t="e">
        <f t="shared" ca="1" si="1"/>
        <v>#VALUE!</v>
      </c>
      <c r="T18">
        <f t="shared" si="2"/>
        <v>17</v>
      </c>
    </row>
    <row r="19" spans="1:20">
      <c r="A19" t="s">
        <v>902</v>
      </c>
      <c r="B19" s="3">
        <v>2602.9140000000002</v>
      </c>
      <c r="P19" t="s">
        <v>216</v>
      </c>
      <c r="Q19">
        <f t="shared" ca="1" si="3"/>
        <v>0</v>
      </c>
      <c r="R19">
        <f t="shared" ca="1" si="0"/>
        <v>0</v>
      </c>
      <c r="S19" s="7" t="e">
        <f t="shared" ca="1" si="1"/>
        <v>#VALUE!</v>
      </c>
      <c r="T19">
        <f t="shared" si="2"/>
        <v>18</v>
      </c>
    </row>
    <row r="20" spans="1:20">
      <c r="A20" t="s">
        <v>936</v>
      </c>
      <c r="B20" t="s">
        <v>963</v>
      </c>
      <c r="C20" t="s">
        <v>914</v>
      </c>
      <c r="D20" t="s">
        <v>909</v>
      </c>
      <c r="E20" t="s">
        <v>937</v>
      </c>
      <c r="F20" t="s">
        <v>938</v>
      </c>
      <c r="P20" t="s">
        <v>217</v>
      </c>
      <c r="Q20">
        <f t="shared" ca="1" si="3"/>
        <v>0</v>
      </c>
      <c r="R20">
        <f t="shared" ca="1" si="0"/>
        <v>0</v>
      </c>
      <c r="S20" s="7" t="e">
        <f t="shared" ca="1" si="1"/>
        <v>#VALUE!</v>
      </c>
      <c r="T20">
        <f t="shared" si="2"/>
        <v>19</v>
      </c>
    </row>
    <row r="21" spans="1:20">
      <c r="A21" t="s">
        <v>903</v>
      </c>
      <c r="B21" s="3">
        <v>28.204000000000001</v>
      </c>
      <c r="P21" t="s">
        <v>218</v>
      </c>
      <c r="Q21">
        <f t="shared" ca="1" si="3"/>
        <v>0</v>
      </c>
      <c r="R21">
        <f t="shared" ca="1" si="0"/>
        <v>0</v>
      </c>
      <c r="S21" s="7" t="e">
        <f t="shared" ca="1" si="1"/>
        <v>#VALUE!</v>
      </c>
      <c r="T21">
        <f t="shared" si="2"/>
        <v>20</v>
      </c>
    </row>
    <row r="22" spans="1:20">
      <c r="A22" t="s">
        <v>902</v>
      </c>
      <c r="B22" s="3">
        <v>3057.8629999999998</v>
      </c>
      <c r="P22" t="s">
        <v>219</v>
      </c>
      <c r="Q22">
        <f t="shared" ca="1" si="3"/>
        <v>0</v>
      </c>
      <c r="R22">
        <f t="shared" ca="1" si="0"/>
        <v>0</v>
      </c>
      <c r="S22" s="7" t="e">
        <f t="shared" ca="1" si="1"/>
        <v>#VALUE!</v>
      </c>
      <c r="T22">
        <f t="shared" si="2"/>
        <v>21</v>
      </c>
    </row>
    <row r="23" spans="1:20">
      <c r="A23" t="s">
        <v>939</v>
      </c>
      <c r="B23" t="s">
        <v>963</v>
      </c>
      <c r="C23" t="s">
        <v>914</v>
      </c>
      <c r="D23" t="s">
        <v>909</v>
      </c>
      <c r="E23" t="s">
        <v>940</v>
      </c>
      <c r="F23" t="s">
        <v>941</v>
      </c>
      <c r="P23" t="s">
        <v>220</v>
      </c>
      <c r="Q23">
        <f t="shared" ca="1" si="3"/>
        <v>0</v>
      </c>
      <c r="R23">
        <f t="shared" ca="1" si="0"/>
        <v>0</v>
      </c>
      <c r="S23" s="7" t="e">
        <f t="shared" ca="1" si="1"/>
        <v>#VALUE!</v>
      </c>
      <c r="T23">
        <f t="shared" si="2"/>
        <v>22</v>
      </c>
    </row>
    <row r="24" spans="1:20">
      <c r="A24" t="s">
        <v>903</v>
      </c>
      <c r="B24" s="3">
        <v>28.018000000000001</v>
      </c>
      <c r="P24" t="s">
        <v>348</v>
      </c>
      <c r="Q24">
        <f t="shared" ca="1" si="3"/>
        <v>0</v>
      </c>
      <c r="R24">
        <f t="shared" ca="1" si="0"/>
        <v>0</v>
      </c>
      <c r="S24" s="7" t="e">
        <f t="shared" ca="1" si="1"/>
        <v>#VALUE!</v>
      </c>
      <c r="T24">
        <f t="shared" si="2"/>
        <v>23</v>
      </c>
    </row>
    <row r="25" spans="1:20">
      <c r="A25" t="s">
        <v>902</v>
      </c>
      <c r="B25" s="3">
        <v>2102.9279999999999</v>
      </c>
      <c r="P25" t="s">
        <v>222</v>
      </c>
      <c r="Q25">
        <f t="shared" ca="1" si="3"/>
        <v>0</v>
      </c>
      <c r="R25">
        <f t="shared" ca="1" si="0"/>
        <v>0</v>
      </c>
      <c r="S25" s="7" t="e">
        <f t="shared" ca="1" si="1"/>
        <v>#VALUE!</v>
      </c>
      <c r="T25">
        <f t="shared" si="2"/>
        <v>24</v>
      </c>
    </row>
    <row r="26" spans="1:20">
      <c r="A26" t="s">
        <v>942</v>
      </c>
      <c r="B26" t="s">
        <v>963</v>
      </c>
      <c r="C26" t="s">
        <v>914</v>
      </c>
      <c r="D26" t="s">
        <v>909</v>
      </c>
      <c r="E26" t="s">
        <v>943</v>
      </c>
      <c r="F26" t="s">
        <v>944</v>
      </c>
      <c r="P26" t="s">
        <v>223</v>
      </c>
      <c r="Q26">
        <f t="shared" ca="1" si="3"/>
        <v>0</v>
      </c>
      <c r="R26">
        <f t="shared" ca="1" si="0"/>
        <v>0</v>
      </c>
      <c r="S26" s="7" t="e">
        <f t="shared" ca="1" si="1"/>
        <v>#VALUE!</v>
      </c>
      <c r="T26">
        <f t="shared" si="2"/>
        <v>25</v>
      </c>
    </row>
    <row r="27" spans="1:20">
      <c r="A27" t="s">
        <v>903</v>
      </c>
      <c r="B27" s="3">
        <v>27.788</v>
      </c>
      <c r="P27" t="s">
        <v>224</v>
      </c>
      <c r="Q27">
        <f t="shared" ca="1" si="3"/>
        <v>0</v>
      </c>
      <c r="R27">
        <f t="shared" ca="1" si="0"/>
        <v>0</v>
      </c>
      <c r="S27" s="7" t="e">
        <f t="shared" ca="1" si="1"/>
        <v>#VALUE!</v>
      </c>
      <c r="T27">
        <f t="shared" si="2"/>
        <v>26</v>
      </c>
    </row>
    <row r="28" spans="1:20">
      <c r="A28" t="s">
        <v>902</v>
      </c>
      <c r="B28" s="3">
        <v>1651.8789999999999</v>
      </c>
      <c r="P28" t="s">
        <v>225</v>
      </c>
      <c r="Q28">
        <f t="shared" ca="1" si="3"/>
        <v>0</v>
      </c>
      <c r="R28">
        <f t="shared" ca="1" si="0"/>
        <v>0</v>
      </c>
      <c r="S28" s="7" t="e">
        <f t="shared" ca="1" si="1"/>
        <v>#VALUE!</v>
      </c>
      <c r="T28">
        <f t="shared" si="2"/>
        <v>27</v>
      </c>
    </row>
    <row r="29" spans="1:20">
      <c r="A29" t="s">
        <v>945</v>
      </c>
      <c r="B29" t="s">
        <v>964</v>
      </c>
      <c r="C29" t="s">
        <v>915</v>
      </c>
      <c r="D29" t="s">
        <v>913</v>
      </c>
      <c r="E29" t="s">
        <v>946</v>
      </c>
      <c r="F29" t="s">
        <v>947</v>
      </c>
      <c r="P29" t="s">
        <v>226</v>
      </c>
      <c r="Q29">
        <f t="shared" ca="1" si="3"/>
        <v>0</v>
      </c>
      <c r="R29">
        <f t="shared" ca="1" si="0"/>
        <v>0</v>
      </c>
      <c r="S29" s="7" t="e">
        <f t="shared" ca="1" si="1"/>
        <v>#VALUE!</v>
      </c>
      <c r="T29">
        <f t="shared" si="2"/>
        <v>28</v>
      </c>
    </row>
    <row r="30" spans="1:20">
      <c r="A30" t="s">
        <v>903</v>
      </c>
      <c r="B30" s="11">
        <v>4.46</v>
      </c>
      <c r="P30" t="s">
        <v>349</v>
      </c>
      <c r="Q30">
        <f t="shared" ca="1" si="3"/>
        <v>0</v>
      </c>
      <c r="R30">
        <f t="shared" ca="1" si="0"/>
        <v>0</v>
      </c>
      <c r="S30" s="7" t="e">
        <f t="shared" ca="1" si="1"/>
        <v>#VALUE!</v>
      </c>
      <c r="T30">
        <f t="shared" si="2"/>
        <v>29</v>
      </c>
    </row>
    <row r="31" spans="1:20">
      <c r="A31" t="s">
        <v>902</v>
      </c>
      <c r="B31" s="3">
        <v>2345.8440000000001</v>
      </c>
      <c r="P31" t="s">
        <v>350</v>
      </c>
      <c r="Q31">
        <f t="shared" ca="1" si="3"/>
        <v>0</v>
      </c>
      <c r="R31">
        <f t="shared" ca="1" si="0"/>
        <v>0</v>
      </c>
      <c r="S31" s="7" t="e">
        <f t="shared" ca="1" si="1"/>
        <v>#VALUE!</v>
      </c>
      <c r="T31">
        <f t="shared" si="2"/>
        <v>30</v>
      </c>
    </row>
    <row r="32" spans="1:20">
      <c r="A32" t="s">
        <v>948</v>
      </c>
      <c r="B32" t="s">
        <v>965</v>
      </c>
      <c r="C32" t="s">
        <v>915</v>
      </c>
      <c r="D32" t="s">
        <v>916</v>
      </c>
      <c r="E32" t="s">
        <v>949</v>
      </c>
      <c r="F32" t="s">
        <v>950</v>
      </c>
      <c r="P32" t="s">
        <v>228</v>
      </c>
      <c r="Q32">
        <f t="shared" ca="1" si="3"/>
        <v>0</v>
      </c>
      <c r="R32">
        <f t="shared" ca="1" si="0"/>
        <v>0</v>
      </c>
      <c r="S32" s="7" t="e">
        <f t="shared" ca="1" si="1"/>
        <v>#VALUE!</v>
      </c>
      <c r="T32">
        <f t="shared" si="2"/>
        <v>31</v>
      </c>
    </row>
    <row r="33" spans="1:20">
      <c r="A33" t="s">
        <v>903</v>
      </c>
      <c r="B33" s="3">
        <v>5.3710000000000004</v>
      </c>
      <c r="P33" t="s">
        <v>351</v>
      </c>
      <c r="Q33">
        <f t="shared" ca="1" si="3"/>
        <v>0</v>
      </c>
      <c r="R33">
        <f t="shared" ca="1" si="0"/>
        <v>0</v>
      </c>
      <c r="S33" s="7" t="e">
        <f t="shared" ca="1" si="1"/>
        <v>#VALUE!</v>
      </c>
      <c r="T33">
        <f t="shared" si="2"/>
        <v>32</v>
      </c>
    </row>
    <row r="34" spans="1:20">
      <c r="A34" t="s">
        <v>902</v>
      </c>
      <c r="B34" s="3">
        <v>2523.261</v>
      </c>
    </row>
    <row r="35" spans="1:20">
      <c r="A35" t="s">
        <v>951</v>
      </c>
      <c r="B35" t="s">
        <v>966</v>
      </c>
      <c r="C35" t="s">
        <v>915</v>
      </c>
      <c r="D35" t="s">
        <v>913</v>
      </c>
      <c r="E35" t="s">
        <v>952</v>
      </c>
      <c r="F35" t="s">
        <v>953</v>
      </c>
    </row>
    <row r="36" spans="1:20">
      <c r="A36" t="s">
        <v>903</v>
      </c>
      <c r="B36" s="3">
        <v>1.577</v>
      </c>
    </row>
    <row r="37" spans="1:20">
      <c r="A37" t="s">
        <v>902</v>
      </c>
      <c r="B37" s="3">
        <v>18637.912</v>
      </c>
    </row>
    <row r="38" spans="1:20">
      <c r="A38" t="s">
        <v>954</v>
      </c>
      <c r="B38" t="s">
        <v>967</v>
      </c>
      <c r="C38" t="s">
        <v>917</v>
      </c>
      <c r="D38" t="s">
        <v>907</v>
      </c>
      <c r="E38" t="s">
        <v>955</v>
      </c>
      <c r="F38" t="s">
        <v>956</v>
      </c>
    </row>
    <row r="39" spans="1:20">
      <c r="A39" t="s">
        <v>903</v>
      </c>
      <c r="B39" s="3">
        <v>45.390999999999998</v>
      </c>
    </row>
    <row r="40" spans="1:20">
      <c r="A40" t="s">
        <v>902</v>
      </c>
      <c r="B40" s="3">
        <v>37620.482000000004</v>
      </c>
    </row>
    <row r="41" spans="1:20">
      <c r="A41" t="s">
        <v>981</v>
      </c>
      <c r="B41" t="s">
        <v>968</v>
      </c>
      <c r="C41" t="s">
        <v>969</v>
      </c>
      <c r="D41" t="s">
        <v>907</v>
      </c>
      <c r="E41" t="s">
        <v>982</v>
      </c>
      <c r="F41" t="s">
        <v>983</v>
      </c>
    </row>
    <row r="42" spans="1:20">
      <c r="A42" t="s">
        <v>903</v>
      </c>
      <c r="B42" s="3">
        <v>56.805</v>
      </c>
    </row>
    <row r="43" spans="1:20">
      <c r="A43" t="s">
        <v>902</v>
      </c>
      <c r="B43" s="3">
        <v>42732.131000000001</v>
      </c>
    </row>
    <row r="44" spans="1:20">
      <c r="A44" t="s">
        <v>984</v>
      </c>
      <c r="B44" t="s">
        <v>970</v>
      </c>
      <c r="C44" t="s">
        <v>915</v>
      </c>
      <c r="D44" t="s">
        <v>907</v>
      </c>
      <c r="E44" t="s">
        <v>985</v>
      </c>
      <c r="F44" t="s">
        <v>986</v>
      </c>
    </row>
    <row r="45" spans="1:20">
      <c r="A45" t="s">
        <v>903</v>
      </c>
      <c r="B45" s="3">
        <v>38.838000000000001</v>
      </c>
    </row>
    <row r="46" spans="1:20">
      <c r="A46" t="s">
        <v>902</v>
      </c>
      <c r="B46" s="3">
        <v>3959.9409999999998</v>
      </c>
    </row>
    <row r="47" spans="1:20">
      <c r="A47" t="s">
        <v>987</v>
      </c>
      <c r="B47" t="s">
        <v>971</v>
      </c>
      <c r="C47" t="s">
        <v>910</v>
      </c>
      <c r="D47" t="s">
        <v>909</v>
      </c>
      <c r="E47" t="s">
        <v>988</v>
      </c>
      <c r="F47" t="s">
        <v>989</v>
      </c>
    </row>
    <row r="48" spans="1:20">
      <c r="A48" t="s">
        <v>903</v>
      </c>
      <c r="B48" s="3">
        <v>2.7879999999999998</v>
      </c>
    </row>
    <row r="49" spans="1:6">
      <c r="A49" t="s">
        <v>902</v>
      </c>
      <c r="B49" s="3">
        <v>11996.844999999999</v>
      </c>
    </row>
    <row r="50" spans="1:6">
      <c r="A50" t="s">
        <v>990</v>
      </c>
      <c r="B50" t="s">
        <v>972</v>
      </c>
      <c r="C50" t="s">
        <v>910</v>
      </c>
      <c r="D50" t="s">
        <v>909</v>
      </c>
      <c r="E50" t="s">
        <v>991</v>
      </c>
      <c r="F50" t="s">
        <v>992</v>
      </c>
    </row>
    <row r="51" spans="1:6">
      <c r="A51" t="s">
        <v>903</v>
      </c>
      <c r="B51" s="3">
        <v>7.7489999999999997</v>
      </c>
    </row>
    <row r="52" spans="1:6">
      <c r="A52" t="s">
        <v>902</v>
      </c>
      <c r="B52">
        <v>8099.43</v>
      </c>
    </row>
    <row r="53" spans="1:6">
      <c r="A53" t="s">
        <v>993</v>
      </c>
      <c r="B53" t="s">
        <v>971</v>
      </c>
      <c r="C53" t="s">
        <v>910</v>
      </c>
      <c r="D53" t="s">
        <v>913</v>
      </c>
      <c r="E53" t="s">
        <v>994</v>
      </c>
      <c r="F53" t="s">
        <v>995</v>
      </c>
    </row>
    <row r="54" spans="1:6">
      <c r="A54" t="s">
        <v>903</v>
      </c>
      <c r="B54" s="3">
        <v>6.1340000000000003</v>
      </c>
    </row>
    <row r="55" spans="1:6">
      <c r="A55" t="s">
        <v>902</v>
      </c>
      <c r="B55" s="3">
        <v>4930.4480000000003</v>
      </c>
    </row>
    <row r="56" spans="1:6">
      <c r="A56" t="s">
        <v>996</v>
      </c>
      <c r="B56" t="s">
        <v>973</v>
      </c>
      <c r="C56" t="s">
        <v>974</v>
      </c>
      <c r="D56" t="s">
        <v>975</v>
      </c>
      <c r="E56" t="s">
        <v>997</v>
      </c>
      <c r="F56" t="s">
        <v>998</v>
      </c>
    </row>
    <row r="57" spans="1:6">
      <c r="A57" t="s">
        <v>903</v>
      </c>
      <c r="B57" s="3">
        <v>8.8119999999999994</v>
      </c>
    </row>
    <row r="58" spans="1:6">
      <c r="A58" t="s">
        <v>902</v>
      </c>
      <c r="B58" s="3">
        <v>10759.040999999999</v>
      </c>
    </row>
    <row r="59" spans="1:6">
      <c r="A59" t="s">
        <v>999</v>
      </c>
      <c r="B59" t="s">
        <v>973</v>
      </c>
      <c r="C59" t="s">
        <v>976</v>
      </c>
      <c r="D59" t="s">
        <v>977</v>
      </c>
      <c r="E59" t="s">
        <v>1000</v>
      </c>
      <c r="F59" t="s">
        <v>1001</v>
      </c>
    </row>
    <row r="60" spans="1:6">
      <c r="A60" t="s">
        <v>903</v>
      </c>
      <c r="B60" s="3">
        <v>15.749000000000001</v>
      </c>
    </row>
    <row r="61" spans="1:6">
      <c r="A61" t="s">
        <v>902</v>
      </c>
      <c r="B61" s="3">
        <v>17454.236000000001</v>
      </c>
    </row>
    <row r="62" spans="1:6">
      <c r="A62" t="s">
        <v>1002</v>
      </c>
      <c r="B62" t="s">
        <v>978</v>
      </c>
      <c r="C62" t="s">
        <v>979</v>
      </c>
      <c r="D62" t="s">
        <v>980</v>
      </c>
      <c r="E62" t="s">
        <v>1003</v>
      </c>
      <c r="F62" t="s">
        <v>1004</v>
      </c>
    </row>
    <row r="63" spans="1:6">
      <c r="A63" t="s">
        <v>903</v>
      </c>
      <c r="B63" s="3">
        <v>26.207000000000001</v>
      </c>
    </row>
    <row r="64" spans="1:6">
      <c r="A64" t="s">
        <v>902</v>
      </c>
      <c r="B64" s="3">
        <v>3939.5210000000002</v>
      </c>
    </row>
    <row r="65" spans="1:6">
      <c r="A65" t="s">
        <v>1016</v>
      </c>
      <c r="B65" t="s">
        <v>1005</v>
      </c>
      <c r="C65" t="s">
        <v>1006</v>
      </c>
      <c r="D65" t="s">
        <v>911</v>
      </c>
      <c r="E65" t="s">
        <v>1017</v>
      </c>
      <c r="F65" t="s">
        <v>1018</v>
      </c>
    </row>
    <row r="66" spans="1:6">
      <c r="A66" t="s">
        <v>903</v>
      </c>
      <c r="B66" s="3">
        <v>6.548</v>
      </c>
    </row>
    <row r="67" spans="1:6">
      <c r="A67" t="s">
        <v>902</v>
      </c>
      <c r="B67" s="3">
        <v>10213.271000000001</v>
      </c>
    </row>
    <row r="68" spans="1:6">
      <c r="A68" t="s">
        <v>1019</v>
      </c>
      <c r="B68" t="s">
        <v>1007</v>
      </c>
      <c r="C68" t="s">
        <v>1006</v>
      </c>
      <c r="D68" t="s">
        <v>911</v>
      </c>
      <c r="E68" t="s">
        <v>1020</v>
      </c>
      <c r="F68" t="s">
        <v>1021</v>
      </c>
    </row>
    <row r="69" spans="1:6">
      <c r="A69" t="s">
        <v>903</v>
      </c>
      <c r="B69" s="3">
        <v>14.832000000000001</v>
      </c>
    </row>
    <row r="70" spans="1:6">
      <c r="A70" t="s">
        <v>902</v>
      </c>
      <c r="B70" s="3">
        <v>10723.187</v>
      </c>
    </row>
    <row r="71" spans="1:6">
      <c r="A71" t="s">
        <v>1022</v>
      </c>
      <c r="B71" t="s">
        <v>1007</v>
      </c>
      <c r="C71" t="s">
        <v>1006</v>
      </c>
      <c r="D71" t="s">
        <v>1008</v>
      </c>
      <c r="E71" t="s">
        <v>1023</v>
      </c>
      <c r="F71" t="s">
        <v>1024</v>
      </c>
    </row>
    <row r="72" spans="1:6">
      <c r="A72" t="s">
        <v>903</v>
      </c>
      <c r="B72" s="3">
        <v>13.811</v>
      </c>
    </row>
    <row r="73" spans="1:6">
      <c r="A73" t="s">
        <v>902</v>
      </c>
      <c r="B73" s="3">
        <v>6970.1610000000001</v>
      </c>
    </row>
    <row r="74" spans="1:6">
      <c r="A74" t="s">
        <v>1025</v>
      </c>
      <c r="B74" t="s">
        <v>1009</v>
      </c>
      <c r="C74" t="s">
        <v>906</v>
      </c>
      <c r="D74" t="s">
        <v>980</v>
      </c>
      <c r="E74" t="s">
        <v>1026</v>
      </c>
      <c r="F74" t="s">
        <v>1027</v>
      </c>
    </row>
    <row r="75" spans="1:6">
      <c r="A75" t="s">
        <v>903</v>
      </c>
      <c r="B75" s="3">
        <v>43.579000000000001</v>
      </c>
    </row>
    <row r="76" spans="1:6">
      <c r="A76" t="s">
        <v>902</v>
      </c>
      <c r="B76">
        <v>13685.75</v>
      </c>
    </row>
    <row r="77" spans="1:6">
      <c r="A77" t="s">
        <v>1028</v>
      </c>
      <c r="B77" t="s">
        <v>1010</v>
      </c>
      <c r="C77" t="s">
        <v>906</v>
      </c>
      <c r="D77" t="s">
        <v>975</v>
      </c>
      <c r="E77" t="s">
        <v>1029</v>
      </c>
      <c r="F77" t="s">
        <v>1030</v>
      </c>
    </row>
    <row r="78" spans="1:6">
      <c r="A78" t="s">
        <v>903</v>
      </c>
      <c r="B78" s="3">
        <v>65.313000000000002</v>
      </c>
    </row>
    <row r="79" spans="1:6">
      <c r="A79" t="s">
        <v>902</v>
      </c>
      <c r="B79">
        <v>15287.9</v>
      </c>
    </row>
    <row r="80" spans="1:6">
      <c r="A80" t="s">
        <v>1031</v>
      </c>
      <c r="B80" t="s">
        <v>1011</v>
      </c>
      <c r="C80" t="s">
        <v>1012</v>
      </c>
      <c r="D80" t="s">
        <v>1008</v>
      </c>
      <c r="E80" t="s">
        <v>1032</v>
      </c>
      <c r="F80" t="s">
        <v>1033</v>
      </c>
    </row>
    <row r="81" spans="1:6">
      <c r="A81" t="s">
        <v>903</v>
      </c>
      <c r="B81" s="3">
        <v>109.21299999999999</v>
      </c>
    </row>
    <row r="82" spans="1:6">
      <c r="A82" t="s">
        <v>902</v>
      </c>
      <c r="B82">
        <v>513.20799999999997</v>
      </c>
    </row>
    <row r="83" spans="1:6">
      <c r="A83" t="s">
        <v>1034</v>
      </c>
      <c r="B83" t="s">
        <v>1013</v>
      </c>
      <c r="C83" t="s">
        <v>1012</v>
      </c>
      <c r="D83" t="s">
        <v>909</v>
      </c>
      <c r="E83" t="s">
        <v>1035</v>
      </c>
      <c r="F83" t="s">
        <v>1036</v>
      </c>
    </row>
    <row r="84" spans="1:6">
      <c r="A84" t="s">
        <v>903</v>
      </c>
      <c r="B84">
        <v>1.9710000000000001</v>
      </c>
    </row>
    <row r="85" spans="1:6">
      <c r="A85" t="s">
        <v>902</v>
      </c>
      <c r="B85">
        <v>1007.324</v>
      </c>
    </row>
    <row r="86" spans="1:6">
      <c r="A86" t="s">
        <v>1037</v>
      </c>
      <c r="B86" t="s">
        <v>1014</v>
      </c>
      <c r="C86" t="s">
        <v>906</v>
      </c>
      <c r="D86" t="s">
        <v>907</v>
      </c>
      <c r="E86" t="s">
        <v>1038</v>
      </c>
      <c r="F86" t="s">
        <v>1039</v>
      </c>
    </row>
    <row r="87" spans="1:6">
      <c r="A87" t="s">
        <v>903</v>
      </c>
      <c r="B87">
        <v>1.552</v>
      </c>
    </row>
    <row r="88" spans="1:6">
      <c r="A88" t="s">
        <v>902</v>
      </c>
      <c r="B88">
        <v>989.37</v>
      </c>
    </row>
    <row r="89" spans="1:6">
      <c r="A89" t="s">
        <v>1040</v>
      </c>
      <c r="B89" t="s">
        <v>1015</v>
      </c>
      <c r="C89" t="s">
        <v>1012</v>
      </c>
      <c r="D89" t="s">
        <v>907</v>
      </c>
      <c r="E89" t="s">
        <v>1041</v>
      </c>
      <c r="F89" t="s">
        <v>1042</v>
      </c>
    </row>
    <row r="90" spans="1:6">
      <c r="A90" t="s">
        <v>903</v>
      </c>
      <c r="B90">
        <v>2.0790000000000002</v>
      </c>
    </row>
    <row r="91" spans="1:6">
      <c r="A91" t="s">
        <v>902</v>
      </c>
      <c r="B91">
        <v>4583.1400000000003</v>
      </c>
    </row>
    <row r="92" spans="1:6">
      <c r="A92" t="s">
        <v>1046</v>
      </c>
      <c r="B92" t="s">
        <v>960</v>
      </c>
      <c r="C92" t="s">
        <v>917</v>
      </c>
      <c r="D92" t="s">
        <v>1043</v>
      </c>
      <c r="E92" t="s">
        <v>1047</v>
      </c>
      <c r="F92" t="s">
        <v>1048</v>
      </c>
    </row>
    <row r="93" spans="1:6">
      <c r="A93" t="s">
        <v>903</v>
      </c>
      <c r="B93">
        <v>2.4990000000000001</v>
      </c>
    </row>
    <row r="94" spans="1:6">
      <c r="A94" t="s">
        <v>902</v>
      </c>
      <c r="B94">
        <v>4271.8419999999996</v>
      </c>
    </row>
    <row r="95" spans="1:6">
      <c r="A95" t="s">
        <v>1049</v>
      </c>
      <c r="B95" t="s">
        <v>1044</v>
      </c>
      <c r="C95" t="s">
        <v>976</v>
      </c>
      <c r="D95" t="s">
        <v>907</v>
      </c>
      <c r="E95" t="s">
        <v>1050</v>
      </c>
      <c r="F95" t="s">
        <v>1051</v>
      </c>
    </row>
    <row r="96" spans="1:6">
      <c r="A96" t="s">
        <v>903</v>
      </c>
      <c r="B96">
        <v>4.91</v>
      </c>
    </row>
    <row r="97" spans="1:6">
      <c r="A97" t="s">
        <v>902</v>
      </c>
      <c r="B97">
        <v>4469.8440000000001</v>
      </c>
    </row>
    <row r="98" spans="1:6">
      <c r="A98" t="s">
        <v>1052</v>
      </c>
      <c r="B98" t="s">
        <v>1045</v>
      </c>
      <c r="C98" t="s">
        <v>976</v>
      </c>
      <c r="D98" t="s">
        <v>907</v>
      </c>
      <c r="E98" t="s">
        <v>1053</v>
      </c>
      <c r="F98" t="s">
        <v>1054</v>
      </c>
    </row>
    <row r="99" spans="1:6">
      <c r="A99" t="s">
        <v>903</v>
      </c>
      <c r="B99">
        <v>4.2169999999999996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9"/>
  <sheetViews>
    <sheetView workbookViewId="0">
      <selection activeCell="P35" sqref="P35"/>
    </sheetView>
  </sheetViews>
  <sheetFormatPr baseColWidth="10" defaultRowHeight="15" x14ac:dyDescent="0"/>
  <sheetData>
    <row r="1" spans="1:19">
      <c r="A1" t="s">
        <v>1120</v>
      </c>
    </row>
    <row r="2" spans="1:19">
      <c r="A2" t="s">
        <v>5</v>
      </c>
    </row>
    <row r="3" spans="1:19" ht="45">
      <c r="A3" t="s">
        <v>3</v>
      </c>
      <c r="B3" s="3">
        <v>19168</v>
      </c>
      <c r="P3" s="4" t="s">
        <v>1161</v>
      </c>
      <c r="Q3" s="4" t="s">
        <v>1162</v>
      </c>
      <c r="R3" s="4" t="s">
        <v>1163</v>
      </c>
      <c r="S3" s="4" t="s">
        <v>1164</v>
      </c>
    </row>
    <row r="4" spans="1:19">
      <c r="A4" t="s">
        <v>1</v>
      </c>
      <c r="B4" s="1">
        <v>0.33700000000000002</v>
      </c>
      <c r="C4" t="s">
        <v>386</v>
      </c>
      <c r="D4" s="1">
        <v>0.66300000000000003</v>
      </c>
      <c r="E4" t="s">
        <v>387</v>
      </c>
      <c r="F4">
        <v>0.30399999999999999</v>
      </c>
      <c r="N4" t="s">
        <v>1056</v>
      </c>
    </row>
    <row r="5" spans="1:19">
      <c r="N5" t="s">
        <v>1057</v>
      </c>
    </row>
    <row r="6" spans="1:19">
      <c r="A6" t="s">
        <v>6</v>
      </c>
      <c r="N6" t="s">
        <v>1058</v>
      </c>
    </row>
    <row r="7" spans="1:19">
      <c r="A7" t="s">
        <v>3</v>
      </c>
      <c r="B7" s="3">
        <v>18688</v>
      </c>
      <c r="N7" t="s">
        <v>1059</v>
      </c>
    </row>
    <row r="8" spans="1:19">
      <c r="A8" t="s">
        <v>1</v>
      </c>
      <c r="B8" s="1">
        <v>0.29699999999999999</v>
      </c>
      <c r="C8" t="s">
        <v>386</v>
      </c>
      <c r="D8" s="1">
        <v>0.70299999999999996</v>
      </c>
      <c r="E8" t="s">
        <v>387</v>
      </c>
      <c r="F8">
        <v>0.13500000000000001</v>
      </c>
      <c r="N8" t="s">
        <v>1060</v>
      </c>
    </row>
    <row r="9" spans="1:19">
      <c r="N9" t="s">
        <v>1061</v>
      </c>
    </row>
    <row r="10" spans="1:19">
      <c r="A10" t="s">
        <v>1121</v>
      </c>
      <c r="N10" t="s">
        <v>1062</v>
      </c>
    </row>
    <row r="11" spans="1:19">
      <c r="A11" t="s">
        <v>5</v>
      </c>
      <c r="N11" t="s">
        <v>1063</v>
      </c>
    </row>
    <row r="12" spans="1:19">
      <c r="A12" t="s">
        <v>3</v>
      </c>
      <c r="B12" s="3">
        <v>44948</v>
      </c>
      <c r="N12" t="s">
        <v>1064</v>
      </c>
    </row>
    <row r="13" spans="1:19">
      <c r="A13" t="s">
        <v>1</v>
      </c>
      <c r="B13" s="2">
        <v>0.35</v>
      </c>
      <c r="C13" t="s">
        <v>386</v>
      </c>
      <c r="D13" s="2">
        <v>0.65</v>
      </c>
      <c r="E13" t="s">
        <v>387</v>
      </c>
      <c r="F13">
        <v>9.2999999999999999E-2</v>
      </c>
      <c r="N13" t="s">
        <v>1065</v>
      </c>
    </row>
    <row r="14" spans="1:19">
      <c r="N14" t="s">
        <v>1066</v>
      </c>
    </row>
    <row r="15" spans="1:19">
      <c r="A15" t="s">
        <v>6</v>
      </c>
      <c r="N15" t="s">
        <v>1067</v>
      </c>
    </row>
    <row r="16" spans="1:19">
      <c r="A16" t="s">
        <v>3</v>
      </c>
      <c r="B16" s="3">
        <v>44628</v>
      </c>
      <c r="N16" t="s">
        <v>1068</v>
      </c>
    </row>
    <row r="17" spans="1:14">
      <c r="A17" t="s">
        <v>1</v>
      </c>
      <c r="B17" s="2">
        <v>0.3</v>
      </c>
      <c r="C17" t="s">
        <v>386</v>
      </c>
      <c r="D17" s="2">
        <v>0.7</v>
      </c>
      <c r="E17" t="s">
        <v>387</v>
      </c>
      <c r="F17">
        <v>8.2000000000000003E-2</v>
      </c>
      <c r="N17" s="13" t="s">
        <v>1069</v>
      </c>
    </row>
    <row r="18" spans="1:14">
      <c r="N18" t="s">
        <v>1070</v>
      </c>
    </row>
    <row r="19" spans="1:14">
      <c r="A19" t="s">
        <v>1122</v>
      </c>
      <c r="N19" t="s">
        <v>1071</v>
      </c>
    </row>
    <row r="20" spans="1:14">
      <c r="A20" t="s">
        <v>5</v>
      </c>
      <c r="N20" s="13" t="s">
        <v>1072</v>
      </c>
    </row>
    <row r="21" spans="1:14">
      <c r="A21" t="s">
        <v>3</v>
      </c>
      <c r="B21" s="3">
        <v>40948</v>
      </c>
      <c r="N21" t="s">
        <v>1073</v>
      </c>
    </row>
    <row r="22" spans="1:14">
      <c r="A22" t="s">
        <v>1</v>
      </c>
      <c r="B22" s="2">
        <v>0.2</v>
      </c>
      <c r="C22" t="s">
        <v>386</v>
      </c>
      <c r="D22" s="2">
        <v>0.8</v>
      </c>
      <c r="E22" t="s">
        <v>387</v>
      </c>
      <c r="F22">
        <v>8.7999999999999995E-2</v>
      </c>
      <c r="N22" t="s">
        <v>1074</v>
      </c>
    </row>
    <row r="23" spans="1:14">
      <c r="N23" s="13" t="s">
        <v>1075</v>
      </c>
    </row>
    <row r="24" spans="1:14">
      <c r="A24" t="s">
        <v>6</v>
      </c>
      <c r="N24" s="13" t="s">
        <v>1076</v>
      </c>
    </row>
    <row r="25" spans="1:14">
      <c r="A25" t="s">
        <v>3</v>
      </c>
      <c r="B25" s="3">
        <v>41081</v>
      </c>
      <c r="N25" s="13" t="s">
        <v>1077</v>
      </c>
    </row>
    <row r="26" spans="1:14">
      <c r="A26" t="s">
        <v>1</v>
      </c>
      <c r="B26" s="2">
        <v>0.25</v>
      </c>
      <c r="C26" t="s">
        <v>386</v>
      </c>
      <c r="D26" s="2">
        <v>0.75</v>
      </c>
      <c r="E26" t="s">
        <v>387</v>
      </c>
      <c r="F26">
        <v>0.104</v>
      </c>
      <c r="N26" t="s">
        <v>1078</v>
      </c>
    </row>
    <row r="27" spans="1:14">
      <c r="N27" s="13" t="s">
        <v>1079</v>
      </c>
    </row>
    <row r="28" spans="1:14">
      <c r="A28" t="s">
        <v>1123</v>
      </c>
      <c r="N28" s="14" t="s">
        <v>1080</v>
      </c>
    </row>
    <row r="29" spans="1:14">
      <c r="A29" t="s">
        <v>5</v>
      </c>
      <c r="N29" s="14" t="s">
        <v>1081</v>
      </c>
    </row>
    <row r="30" spans="1:14">
      <c r="A30" t="s">
        <v>3</v>
      </c>
      <c r="B30" s="3">
        <v>99621</v>
      </c>
      <c r="N30" s="15" t="s">
        <v>1082</v>
      </c>
    </row>
    <row r="31" spans="1:14">
      <c r="A31" t="s">
        <v>1</v>
      </c>
      <c r="B31" s="1">
        <v>0.13100000000000001</v>
      </c>
      <c r="C31" t="s">
        <v>386</v>
      </c>
      <c r="D31" s="1">
        <v>0.86899999999999999</v>
      </c>
      <c r="E31" t="s">
        <v>387</v>
      </c>
      <c r="F31">
        <v>0.61699999999999999</v>
      </c>
      <c r="N31" s="13" t="s">
        <v>1083</v>
      </c>
    </row>
    <row r="32" spans="1:14">
      <c r="N32" t="s">
        <v>1084</v>
      </c>
    </row>
    <row r="33" spans="1:23">
      <c r="A33" t="s">
        <v>6</v>
      </c>
      <c r="N33" s="13" t="s">
        <v>1085</v>
      </c>
    </row>
    <row r="34" spans="1:23">
      <c r="A34" t="s">
        <v>3</v>
      </c>
      <c r="B34" s="3">
        <v>104717</v>
      </c>
      <c r="N34" t="s">
        <v>1086</v>
      </c>
      <c r="P34" s="7">
        <f>F4</f>
        <v>0.30399999999999999</v>
      </c>
      <c r="Q34" s="7">
        <f>B3</f>
        <v>19168</v>
      </c>
      <c r="R34" s="7">
        <f>F8</f>
        <v>0.13500000000000001</v>
      </c>
      <c r="S34" s="7">
        <f>D3+B7</f>
        <v>18688</v>
      </c>
      <c r="W34">
        <f>1</f>
        <v>1</v>
      </c>
    </row>
    <row r="35" spans="1:23">
      <c r="A35" t="s">
        <v>1</v>
      </c>
      <c r="B35" s="1">
        <v>0.125</v>
      </c>
      <c r="C35" t="s">
        <v>386</v>
      </c>
      <c r="D35" s="1">
        <v>0.875</v>
      </c>
      <c r="E35" t="s">
        <v>387</v>
      </c>
      <c r="F35">
        <v>0.997</v>
      </c>
      <c r="N35" t="s">
        <v>1080</v>
      </c>
      <c r="P35" s="7">
        <f ca="1">INDIRECT("F" &amp; (4 + 9*$W34))</f>
        <v>9.2999999999999999E-2</v>
      </c>
      <c r="Q35" s="7">
        <f ca="1">INDIRECT("B" &amp; (3 + 9*$W34))</f>
        <v>44948</v>
      </c>
      <c r="R35" s="7">
        <f ca="1">INDIRECT("F" &amp; (8 + 9*$W34))</f>
        <v>8.2000000000000003E-2</v>
      </c>
      <c r="S35" s="7">
        <f ca="1">INDIRECT("B" &amp; (7 + 9*$W34))</f>
        <v>44628</v>
      </c>
      <c r="W35">
        <f>W34+1</f>
        <v>2</v>
      </c>
    </row>
    <row r="36" spans="1:23">
      <c r="N36" t="s">
        <v>1081</v>
      </c>
      <c r="P36" s="7">
        <f t="shared" ref="P36:P73" ca="1" si="0">INDIRECT("F" &amp; (4 + 9*$W35))</f>
        <v>8.7999999999999995E-2</v>
      </c>
      <c r="Q36" s="7">
        <f t="shared" ref="Q36:Q73" ca="1" si="1">INDIRECT("B" &amp; (3 + 9*$W35))</f>
        <v>40948</v>
      </c>
      <c r="R36" s="7">
        <f t="shared" ref="R36:R73" ca="1" si="2">INDIRECT("F" &amp; (8 + 9*$W35))</f>
        <v>0.104</v>
      </c>
      <c r="S36" s="7">
        <f t="shared" ref="S36:S73" ca="1" si="3">INDIRECT("B" &amp; (7 + 9*$W35))</f>
        <v>41081</v>
      </c>
      <c r="W36">
        <f t="shared" ref="W36:W73" si="4">W35+1</f>
        <v>3</v>
      </c>
    </row>
    <row r="37" spans="1:23">
      <c r="A37" t="s">
        <v>1124</v>
      </c>
      <c r="N37" t="s">
        <v>1087</v>
      </c>
      <c r="P37" s="7">
        <f t="shared" ca="1" si="0"/>
        <v>0.61699999999999999</v>
      </c>
      <c r="Q37" s="7">
        <f t="shared" ca="1" si="1"/>
        <v>99621</v>
      </c>
      <c r="R37" s="7">
        <f t="shared" ca="1" si="2"/>
        <v>0.997</v>
      </c>
      <c r="S37" s="7">
        <f t="shared" ca="1" si="3"/>
        <v>104717</v>
      </c>
      <c r="W37">
        <f t="shared" si="4"/>
        <v>4</v>
      </c>
    </row>
    <row r="38" spans="1:23">
      <c r="A38" t="s">
        <v>5</v>
      </c>
      <c r="N38" t="s">
        <v>1088</v>
      </c>
      <c r="P38" s="7">
        <f t="shared" ca="1" si="0"/>
        <v>0.23300000000000001</v>
      </c>
      <c r="Q38" s="7">
        <f t="shared" ca="1" si="1"/>
        <v>192055</v>
      </c>
      <c r="R38" s="7">
        <f t="shared" ca="1" si="2"/>
        <v>0.36699999999999999</v>
      </c>
      <c r="S38" s="7">
        <f t="shared" ca="1" si="3"/>
        <v>205179</v>
      </c>
      <c r="W38">
        <f t="shared" si="4"/>
        <v>5</v>
      </c>
    </row>
    <row r="39" spans="1:23">
      <c r="A39" t="s">
        <v>3</v>
      </c>
      <c r="B39" s="3">
        <v>192055</v>
      </c>
      <c r="N39" t="s">
        <v>1089</v>
      </c>
      <c r="P39" s="7">
        <f t="shared" ca="1" si="0"/>
        <v>0.20399999999999999</v>
      </c>
      <c r="Q39" s="7">
        <f t="shared" ca="1" si="1"/>
        <v>131917</v>
      </c>
      <c r="R39" s="7">
        <f t="shared" ca="1" si="2"/>
        <v>0.33400000000000002</v>
      </c>
      <c r="S39" s="7">
        <f t="shared" ca="1" si="3"/>
        <v>141725</v>
      </c>
      <c r="W39">
        <f t="shared" si="4"/>
        <v>6</v>
      </c>
    </row>
    <row r="40" spans="1:23">
      <c r="A40" t="s">
        <v>1</v>
      </c>
      <c r="B40" s="1">
        <v>0.36199999999999999</v>
      </c>
      <c r="C40" t="s">
        <v>386</v>
      </c>
      <c r="D40" s="1">
        <v>0.63800000000000001</v>
      </c>
      <c r="E40" t="s">
        <v>387</v>
      </c>
      <c r="F40">
        <v>0.23300000000000001</v>
      </c>
      <c r="N40" t="s">
        <v>1090</v>
      </c>
      <c r="P40" s="7">
        <f t="shared" ca="1" si="0"/>
        <v>4.9829999999999997</v>
      </c>
      <c r="Q40" s="7">
        <f t="shared" ca="1" si="1"/>
        <v>128602</v>
      </c>
      <c r="R40" s="7">
        <f t="shared" ca="1" si="2"/>
        <v>8.9469999999999992</v>
      </c>
      <c r="S40" s="7">
        <f t="shared" ca="1" si="3"/>
        <v>135605</v>
      </c>
      <c r="W40">
        <f t="shared" si="4"/>
        <v>7</v>
      </c>
    </row>
    <row r="41" spans="1:23">
      <c r="N41" t="s">
        <v>1091</v>
      </c>
      <c r="P41" s="7">
        <f t="shared" ca="1" si="0"/>
        <v>6.9000000000000006E-2</v>
      </c>
      <c r="Q41" s="7">
        <f t="shared" ca="1" si="1"/>
        <v>239.55</v>
      </c>
      <c r="R41" s="7">
        <f t="shared" ca="1" si="2"/>
        <v>0.11899999999999999</v>
      </c>
      <c r="S41" s="7">
        <f t="shared" ca="1" si="3"/>
        <v>122263</v>
      </c>
      <c r="W41">
        <f t="shared" si="4"/>
        <v>8</v>
      </c>
    </row>
    <row r="42" spans="1:23">
      <c r="A42" t="s">
        <v>6</v>
      </c>
      <c r="N42" t="s">
        <v>1092</v>
      </c>
      <c r="P42" s="7">
        <f t="shared" ca="1" si="0"/>
        <v>2.4E-2</v>
      </c>
      <c r="Q42" s="7">
        <f t="shared" ca="1" si="1"/>
        <v>26043</v>
      </c>
      <c r="R42" s="7">
        <f t="shared" ca="1" si="2"/>
        <v>3.7999999999999999E-2</v>
      </c>
      <c r="S42" s="7">
        <f t="shared" ca="1" si="3"/>
        <v>28.93</v>
      </c>
      <c r="W42">
        <f t="shared" si="4"/>
        <v>9</v>
      </c>
    </row>
    <row r="43" spans="1:23">
      <c r="A43" t="s">
        <v>3</v>
      </c>
      <c r="B43" s="3">
        <v>205179</v>
      </c>
      <c r="N43" t="s">
        <v>1093</v>
      </c>
      <c r="P43" s="7">
        <f t="shared" ca="1" si="0"/>
        <v>3.2000000000000001E-2</v>
      </c>
      <c r="Q43" s="7">
        <f t="shared" ca="1" si="1"/>
        <v>37861</v>
      </c>
      <c r="R43" s="7">
        <f t="shared" ca="1" si="2"/>
        <v>5.5E-2</v>
      </c>
      <c r="S43" s="7">
        <f t="shared" ca="1" si="3"/>
        <v>40232</v>
      </c>
      <c r="W43">
        <f t="shared" si="4"/>
        <v>10</v>
      </c>
    </row>
    <row r="44" spans="1:23">
      <c r="A44" t="s">
        <v>1</v>
      </c>
      <c r="B44" s="1">
        <v>0.505</v>
      </c>
      <c r="C44" t="s">
        <v>386</v>
      </c>
      <c r="D44" s="1">
        <v>0.495</v>
      </c>
      <c r="E44" t="s">
        <v>387</v>
      </c>
      <c r="F44">
        <v>0.36699999999999999</v>
      </c>
      <c r="N44" t="s">
        <v>1094</v>
      </c>
      <c r="P44" s="7">
        <f t="shared" ca="1" si="0"/>
        <v>0.106</v>
      </c>
      <c r="Q44" s="7">
        <f t="shared" ca="1" si="1"/>
        <v>13637</v>
      </c>
      <c r="R44" s="7">
        <f t="shared" ca="1" si="2"/>
        <v>0.17</v>
      </c>
      <c r="S44" s="7">
        <f t="shared" ca="1" si="3"/>
        <v>15166</v>
      </c>
      <c r="W44">
        <f t="shared" si="4"/>
        <v>11</v>
      </c>
    </row>
    <row r="45" spans="1:23">
      <c r="N45" t="s">
        <v>1095</v>
      </c>
      <c r="P45" s="7">
        <f t="shared" ca="1" si="0"/>
        <v>0.20300000000000001</v>
      </c>
      <c r="Q45" s="7">
        <f t="shared" ca="1" si="1"/>
        <v>29918</v>
      </c>
      <c r="R45" s="7">
        <f t="shared" ca="1" si="2"/>
        <v>0.32800000000000001</v>
      </c>
      <c r="S45" s="7">
        <f t="shared" ca="1" si="3"/>
        <v>31539</v>
      </c>
      <c r="W45">
        <f t="shared" si="4"/>
        <v>12</v>
      </c>
    </row>
    <row r="46" spans="1:23">
      <c r="A46" t="s">
        <v>1125</v>
      </c>
      <c r="N46" t="s">
        <v>1096</v>
      </c>
      <c r="P46" s="7">
        <f t="shared" ca="1" si="0"/>
        <v>0.184</v>
      </c>
      <c r="Q46" s="7">
        <f t="shared" ca="1" si="1"/>
        <v>37302</v>
      </c>
      <c r="R46" s="7">
        <f t="shared" ca="1" si="2"/>
        <v>0.38100000000000001</v>
      </c>
      <c r="S46" s="7">
        <f t="shared" ca="1" si="3"/>
        <v>39295</v>
      </c>
      <c r="W46">
        <f t="shared" si="4"/>
        <v>13</v>
      </c>
    </row>
    <row r="47" spans="1:23">
      <c r="A47" t="s">
        <v>5</v>
      </c>
      <c r="N47" t="s">
        <v>1097</v>
      </c>
      <c r="P47" s="7">
        <f t="shared" ca="1" si="0"/>
        <v>0.72699999999999998</v>
      </c>
      <c r="Q47" s="7">
        <f t="shared" ca="1" si="1"/>
        <v>991616</v>
      </c>
      <c r="R47" s="7">
        <f t="shared" ca="1" si="2"/>
        <v>1.272</v>
      </c>
      <c r="S47" s="7">
        <f t="shared" ca="1" si="3"/>
        <v>1049769</v>
      </c>
      <c r="W47">
        <f t="shared" si="4"/>
        <v>14</v>
      </c>
    </row>
    <row r="48" spans="1:23">
      <c r="A48" t="s">
        <v>3</v>
      </c>
      <c r="B48" s="3">
        <v>131917</v>
      </c>
      <c r="N48" t="s">
        <v>1098</v>
      </c>
      <c r="P48" s="7">
        <f t="shared" ca="1" si="0"/>
        <v>5.8999999999999997E-2</v>
      </c>
      <c r="Q48" s="7">
        <f t="shared" ca="1" si="1"/>
        <v>9571</v>
      </c>
      <c r="R48" s="7">
        <f t="shared" ca="1" si="2"/>
        <v>9.1999999999999998E-2</v>
      </c>
      <c r="S48" s="7">
        <f t="shared" ca="1" si="3"/>
        <v>10254</v>
      </c>
      <c r="W48">
        <f t="shared" si="4"/>
        <v>15</v>
      </c>
    </row>
    <row r="49" spans="1:23">
      <c r="A49" t="s">
        <v>1</v>
      </c>
      <c r="B49" s="1">
        <v>0.45300000000000001</v>
      </c>
      <c r="C49" t="s">
        <v>386</v>
      </c>
      <c r="D49" s="1">
        <v>0.54700000000000004</v>
      </c>
      <c r="E49" t="s">
        <v>387</v>
      </c>
      <c r="F49">
        <v>0.20399999999999999</v>
      </c>
      <c r="N49" t="s">
        <v>1099</v>
      </c>
      <c r="P49" s="7">
        <f t="shared" ca="1" si="0"/>
        <v>5.7000000000000002E-2</v>
      </c>
      <c r="Q49" s="7">
        <f t="shared" ca="1" si="1"/>
        <v>18734</v>
      </c>
      <c r="R49" s="7">
        <f t="shared" ca="1" si="2"/>
        <v>9.7000000000000003E-2</v>
      </c>
      <c r="S49" s="7">
        <f t="shared" ca="1" si="3"/>
        <v>20491</v>
      </c>
      <c r="W49">
        <f t="shared" si="4"/>
        <v>16</v>
      </c>
    </row>
    <row r="50" spans="1:23">
      <c r="N50" t="s">
        <v>1100</v>
      </c>
      <c r="P50" s="7">
        <f t="shared" ca="1" si="0"/>
        <v>0.09</v>
      </c>
      <c r="Q50" s="7">
        <f t="shared" ca="1" si="1"/>
        <v>9621</v>
      </c>
      <c r="R50" s="7">
        <f t="shared" ca="1" si="2"/>
        <v>0.17100000000000001</v>
      </c>
      <c r="S50" s="7">
        <f t="shared" ca="1" si="3"/>
        <v>10193</v>
      </c>
      <c r="W50">
        <f t="shared" si="4"/>
        <v>17</v>
      </c>
    </row>
    <row r="51" spans="1:23">
      <c r="A51" t="s">
        <v>6</v>
      </c>
      <c r="N51" t="s">
        <v>1101</v>
      </c>
      <c r="P51" s="7">
        <f t="shared" ca="1" si="0"/>
        <v>0.66700000000000004</v>
      </c>
      <c r="Q51" s="7">
        <f t="shared" ca="1" si="1"/>
        <v>1284125</v>
      </c>
      <c r="R51" s="7">
        <f t="shared" ca="1" si="2"/>
        <v>1.1120000000000001</v>
      </c>
      <c r="S51" s="7">
        <f t="shared" ca="1" si="3"/>
        <v>1382564</v>
      </c>
      <c r="W51">
        <f t="shared" si="4"/>
        <v>18</v>
      </c>
    </row>
    <row r="52" spans="1:23">
      <c r="A52" t="s">
        <v>3</v>
      </c>
      <c r="B52" s="3">
        <v>141725</v>
      </c>
      <c r="N52" t="s">
        <v>1079</v>
      </c>
      <c r="P52" s="7">
        <f t="shared" ca="1" si="0"/>
        <v>0.91100000000000003</v>
      </c>
      <c r="Q52" s="7">
        <f t="shared" ca="1" si="1"/>
        <v>348952</v>
      </c>
      <c r="R52" s="7">
        <f t="shared" ca="1" si="2"/>
        <v>1.792</v>
      </c>
      <c r="S52" s="7">
        <f t="shared" ca="1" si="3"/>
        <v>384473</v>
      </c>
      <c r="W52">
        <f t="shared" si="4"/>
        <v>19</v>
      </c>
    </row>
    <row r="53" spans="1:23">
      <c r="A53" t="s">
        <v>1</v>
      </c>
      <c r="B53" s="1">
        <v>0.46899999999999997</v>
      </c>
      <c r="C53" t="s">
        <v>386</v>
      </c>
      <c r="D53" s="1">
        <v>0.53100000000000003</v>
      </c>
      <c r="E53" t="s">
        <v>387</v>
      </c>
      <c r="F53">
        <v>0.33400000000000002</v>
      </c>
      <c r="N53" t="s">
        <v>1102</v>
      </c>
      <c r="P53" s="7">
        <f t="shared" ca="1" si="0"/>
        <v>1.53</v>
      </c>
      <c r="Q53" s="7">
        <f t="shared" ca="1" si="1"/>
        <v>1608641</v>
      </c>
      <c r="R53" s="7">
        <f t="shared" ca="1" si="2"/>
        <v>2.62</v>
      </c>
      <c r="S53" s="7">
        <f t="shared" ca="1" si="3"/>
        <v>1011635</v>
      </c>
      <c r="W53">
        <f t="shared" si="4"/>
        <v>20</v>
      </c>
    </row>
    <row r="54" spans="1:23">
      <c r="N54" t="s">
        <v>1075</v>
      </c>
      <c r="P54" s="7">
        <f t="shared" ca="1" si="0"/>
        <v>8.8040000000000003</v>
      </c>
      <c r="Q54" s="7">
        <f t="shared" ca="1" si="1"/>
        <v>3997601</v>
      </c>
      <c r="R54" s="7">
        <f t="shared" ca="1" si="2"/>
        <v>17.227</v>
      </c>
      <c r="S54" s="7">
        <f t="shared" ca="1" si="3"/>
        <v>4193157</v>
      </c>
      <c r="W54">
        <f t="shared" si="4"/>
        <v>21</v>
      </c>
    </row>
    <row r="55" spans="1:23">
      <c r="A55" t="s">
        <v>1126</v>
      </c>
      <c r="N55" t="s">
        <v>1076</v>
      </c>
      <c r="P55" s="7">
        <f t="shared" ca="1" si="0"/>
        <v>8.9350000000000005</v>
      </c>
      <c r="Q55" s="7">
        <f t="shared" ca="1" si="1"/>
        <v>2358645</v>
      </c>
      <c r="R55" s="7">
        <f t="shared" ca="1" si="2"/>
        <v>17.443999999999999</v>
      </c>
      <c r="S55" s="7">
        <f t="shared" ca="1" si="3"/>
        <v>2519649</v>
      </c>
      <c r="W55">
        <f t="shared" si="4"/>
        <v>22</v>
      </c>
    </row>
    <row r="56" spans="1:23">
      <c r="A56" t="s">
        <v>5</v>
      </c>
      <c r="N56" t="s">
        <v>1077</v>
      </c>
      <c r="P56" s="7">
        <f t="shared" ca="1" si="0"/>
        <v>47.469000000000001</v>
      </c>
      <c r="Q56" s="7">
        <f t="shared" ca="1" si="1"/>
        <v>21966.49</v>
      </c>
      <c r="R56" s="7">
        <f t="shared" ca="1" si="2"/>
        <v>86.525000000000006</v>
      </c>
      <c r="S56" s="7">
        <f t="shared" ca="1" si="3"/>
        <v>23522168</v>
      </c>
      <c r="W56">
        <f t="shared" si="4"/>
        <v>23</v>
      </c>
    </row>
    <row r="57" spans="1:23">
      <c r="A57" t="s">
        <v>3</v>
      </c>
      <c r="B57" s="3">
        <v>128602</v>
      </c>
      <c r="N57" t="s">
        <v>1103</v>
      </c>
      <c r="P57" s="7">
        <f t="shared" ca="1" si="0"/>
        <v>1.3919999999999999</v>
      </c>
      <c r="Q57" s="7">
        <f t="shared" ca="1" si="1"/>
        <v>1375112</v>
      </c>
      <c r="R57" s="7">
        <f t="shared" ca="1" si="2"/>
        <v>2.3820000000000001</v>
      </c>
      <c r="S57" s="7">
        <f t="shared" ca="1" si="3"/>
        <v>1438803</v>
      </c>
      <c r="W57">
        <f t="shared" si="4"/>
        <v>24</v>
      </c>
    </row>
    <row r="58" spans="1:23">
      <c r="A58" t="s">
        <v>1</v>
      </c>
      <c r="B58" s="1">
        <v>0.65300000000000002</v>
      </c>
      <c r="C58" t="s">
        <v>386</v>
      </c>
      <c r="D58" s="1">
        <v>0.34699999999999998</v>
      </c>
      <c r="E58" t="s">
        <v>387</v>
      </c>
      <c r="F58">
        <v>4.9829999999999997</v>
      </c>
      <c r="N58" t="s">
        <v>1104</v>
      </c>
      <c r="P58" s="7">
        <f t="shared" ca="1" si="0"/>
        <v>0.222</v>
      </c>
      <c r="Q58" s="7">
        <f t="shared" ca="1" si="1"/>
        <v>99088</v>
      </c>
      <c r="R58" s="7">
        <f t="shared" ca="1" si="2"/>
        <v>0.38900000000000001</v>
      </c>
      <c r="S58" s="7">
        <f t="shared" ca="1" si="3"/>
        <v>104449</v>
      </c>
      <c r="W58">
        <f t="shared" si="4"/>
        <v>25</v>
      </c>
    </row>
    <row r="59" spans="1:23">
      <c r="N59" t="s">
        <v>1105</v>
      </c>
      <c r="P59" s="7">
        <f t="shared" ca="1" si="0"/>
        <v>4.9000000000000002E-2</v>
      </c>
      <c r="Q59" s="7">
        <f t="shared" ca="1" si="1"/>
        <v>11001</v>
      </c>
      <c r="R59" s="7">
        <f t="shared" ca="1" si="2"/>
        <v>0.13300000000000001</v>
      </c>
      <c r="S59" s="7">
        <f t="shared" ca="1" si="3"/>
        <v>11953</v>
      </c>
      <c r="W59">
        <f t="shared" si="4"/>
        <v>26</v>
      </c>
    </row>
    <row r="60" spans="1:23">
      <c r="A60" t="s">
        <v>6</v>
      </c>
      <c r="N60" t="s">
        <v>1106</v>
      </c>
      <c r="P60" s="7">
        <f t="shared" ca="1" si="0"/>
        <v>0.109</v>
      </c>
      <c r="Q60" s="7">
        <f t="shared" ca="1" si="1"/>
        <v>20408</v>
      </c>
      <c r="R60" s="7">
        <f t="shared" ca="1" si="2"/>
        <v>0.107</v>
      </c>
      <c r="S60" s="7">
        <f t="shared" ca="1" si="3"/>
        <v>22305</v>
      </c>
      <c r="W60">
        <f t="shared" si="4"/>
        <v>27</v>
      </c>
    </row>
    <row r="61" spans="1:23">
      <c r="A61" t="s">
        <v>3</v>
      </c>
      <c r="B61" s="3">
        <v>135605</v>
      </c>
      <c r="N61" t="s">
        <v>1107</v>
      </c>
      <c r="P61" s="7">
        <f t="shared" ca="1" si="0"/>
        <v>0.11</v>
      </c>
      <c r="Q61" s="7" t="str">
        <f t="shared" ca="1" si="1"/>
        <v>10,04,2015</v>
      </c>
      <c r="R61" s="7">
        <f t="shared" ca="1" si="2"/>
        <v>0.18</v>
      </c>
      <c r="S61" s="7">
        <f t="shared" ca="1" si="3"/>
        <v>11223</v>
      </c>
      <c r="W61">
        <f t="shared" si="4"/>
        <v>28</v>
      </c>
    </row>
    <row r="62" spans="1:23">
      <c r="A62" t="s">
        <v>1</v>
      </c>
      <c r="B62" s="2">
        <v>0.64</v>
      </c>
      <c r="C62" t="s">
        <v>386</v>
      </c>
      <c r="D62" s="2">
        <v>0.36</v>
      </c>
      <c r="E62" t="s">
        <v>387</v>
      </c>
      <c r="F62">
        <v>8.9469999999999992</v>
      </c>
      <c r="N62" t="s">
        <v>1108</v>
      </c>
      <c r="P62" s="7">
        <f t="shared" ca="1" si="0"/>
        <v>201.06399999999999</v>
      </c>
      <c r="Q62" s="7">
        <f t="shared" ca="1" si="1"/>
        <v>2681083</v>
      </c>
      <c r="R62" s="7">
        <f t="shared" ca="1" si="2"/>
        <v>249.63300000000001</v>
      </c>
      <c r="S62" s="7">
        <f t="shared" ca="1" si="3"/>
        <v>2729.11</v>
      </c>
      <c r="W62">
        <f t="shared" si="4"/>
        <v>29</v>
      </c>
    </row>
    <row r="63" spans="1:23">
      <c r="N63" t="s">
        <v>1109</v>
      </c>
      <c r="P63" s="7">
        <f t="shared" ca="1" si="0"/>
        <v>2.597</v>
      </c>
      <c r="Q63" s="7">
        <f t="shared" ca="1" si="1"/>
        <v>1766.38</v>
      </c>
      <c r="R63" s="7">
        <f t="shared" ca="1" si="2"/>
        <v>4.4870000000000001</v>
      </c>
      <c r="S63" s="7">
        <f t="shared" ca="1" si="3"/>
        <v>1912.67</v>
      </c>
      <c r="W63">
        <f t="shared" si="4"/>
        <v>30</v>
      </c>
    </row>
    <row r="64" spans="1:23">
      <c r="A64" t="s">
        <v>1127</v>
      </c>
      <c r="N64" t="s">
        <v>1110</v>
      </c>
      <c r="P64" s="7">
        <f t="shared" ca="1" si="0"/>
        <v>1.347</v>
      </c>
      <c r="Q64" s="7">
        <f t="shared" ca="1" si="1"/>
        <v>1468612</v>
      </c>
      <c r="R64" s="7">
        <f t="shared" ca="1" si="2"/>
        <v>2.391</v>
      </c>
      <c r="S64" s="7">
        <f t="shared" ca="1" si="3"/>
        <v>1528786</v>
      </c>
      <c r="W64">
        <f t="shared" si="4"/>
        <v>31</v>
      </c>
    </row>
    <row r="65" spans="1:23">
      <c r="A65" t="s">
        <v>5</v>
      </c>
      <c r="N65" t="s">
        <v>1111</v>
      </c>
      <c r="P65" s="7">
        <f t="shared" ca="1" si="0"/>
        <v>0.65800000000000003</v>
      </c>
      <c r="Q65" s="7">
        <f t="shared" ca="1" si="1"/>
        <v>88128</v>
      </c>
      <c r="R65" s="7">
        <f t="shared" ca="1" si="2"/>
        <v>0.82399999999999995</v>
      </c>
      <c r="S65" s="7">
        <f t="shared" ca="1" si="3"/>
        <v>86978</v>
      </c>
      <c r="W65">
        <f t="shared" si="4"/>
        <v>32</v>
      </c>
    </row>
    <row r="66" spans="1:23">
      <c r="A66" t="s">
        <v>3</v>
      </c>
      <c r="B66">
        <v>239.55</v>
      </c>
      <c r="N66" t="s">
        <v>1112</v>
      </c>
      <c r="P66" s="7">
        <f t="shared" ca="1" si="0"/>
        <v>21.42</v>
      </c>
      <c r="Q66" s="7">
        <f t="shared" ca="1" si="1"/>
        <v>1222874</v>
      </c>
      <c r="R66" s="7">
        <f t="shared" ca="1" si="2"/>
        <v>27.143000000000001</v>
      </c>
      <c r="S66" s="7">
        <f t="shared" ca="1" si="3"/>
        <v>1226.31</v>
      </c>
      <c r="W66">
        <f t="shared" si="4"/>
        <v>33</v>
      </c>
    </row>
    <row r="67" spans="1:23">
      <c r="A67" t="s">
        <v>1</v>
      </c>
      <c r="B67" s="1">
        <v>0.35199999999999998</v>
      </c>
      <c r="C67" t="s">
        <v>386</v>
      </c>
      <c r="D67" s="1">
        <v>0.64800000000000002</v>
      </c>
      <c r="E67" t="s">
        <v>387</v>
      </c>
      <c r="F67">
        <v>6.9000000000000006E-2</v>
      </c>
      <c r="N67" t="s">
        <v>1113</v>
      </c>
      <c r="P67" s="7">
        <f t="shared" ca="1" si="0"/>
        <v>1.73</v>
      </c>
      <c r="Q67" s="7">
        <f t="shared" ca="1" si="1"/>
        <v>1421612</v>
      </c>
      <c r="R67" s="7">
        <f t="shared" ca="1" si="2"/>
        <v>3.1230000000000002</v>
      </c>
      <c r="S67" s="7">
        <f t="shared" ca="1" si="3"/>
        <v>1533.8</v>
      </c>
      <c r="W67">
        <f t="shared" si="4"/>
        <v>34</v>
      </c>
    </row>
    <row r="68" spans="1:23">
      <c r="N68" t="s">
        <v>1114</v>
      </c>
      <c r="P68" s="7">
        <f t="shared" ca="1" si="0"/>
        <v>0.29299999999999998</v>
      </c>
      <c r="Q68" s="7">
        <f t="shared" ca="1" si="1"/>
        <v>172724</v>
      </c>
      <c r="R68" s="7">
        <f t="shared" ca="1" si="2"/>
        <v>0.48899999999999999</v>
      </c>
      <c r="S68" s="7">
        <f t="shared" ca="1" si="3"/>
        <v>183.57</v>
      </c>
      <c r="W68">
        <f t="shared" si="4"/>
        <v>35</v>
      </c>
    </row>
    <row r="69" spans="1:23">
      <c r="A69" t="s">
        <v>6</v>
      </c>
      <c r="N69" t="s">
        <v>1115</v>
      </c>
      <c r="P69" s="7">
        <f t="shared" ca="1" si="0"/>
        <v>102.78</v>
      </c>
      <c r="Q69" s="7">
        <f t="shared" ca="1" si="1"/>
        <v>6810309</v>
      </c>
      <c r="R69" s="7">
        <f t="shared" ca="1" si="2"/>
        <v>199.54499999999999</v>
      </c>
      <c r="S69" s="7">
        <f t="shared" ca="1" si="3"/>
        <v>7477532</v>
      </c>
      <c r="W69">
        <f t="shared" si="4"/>
        <v>36</v>
      </c>
    </row>
    <row r="70" spans="1:23">
      <c r="A70" t="s">
        <v>3</v>
      </c>
      <c r="B70" s="3">
        <v>122263</v>
      </c>
      <c r="N70" t="s">
        <v>1116</v>
      </c>
      <c r="P70" s="7">
        <f t="shared" ca="1" si="0"/>
        <v>5.2999999999999999E-2</v>
      </c>
      <c r="Q70" s="7">
        <f t="shared" ca="1" si="1"/>
        <v>26499</v>
      </c>
      <c r="R70" s="7">
        <f t="shared" ca="1" si="2"/>
        <v>0.105</v>
      </c>
      <c r="S70" s="7">
        <f t="shared" ca="1" si="3"/>
        <v>27606</v>
      </c>
      <c r="W70">
        <f t="shared" si="4"/>
        <v>37</v>
      </c>
    </row>
    <row r="71" spans="1:23">
      <c r="A71" t="s">
        <v>1</v>
      </c>
      <c r="B71" s="1">
        <v>0.25600000000000001</v>
      </c>
      <c r="C71" t="s">
        <v>386</v>
      </c>
      <c r="D71" s="1">
        <v>0.74399999999999999</v>
      </c>
      <c r="E71" t="s">
        <v>387</v>
      </c>
      <c r="F71">
        <v>0.11899999999999999</v>
      </c>
      <c r="N71" t="s">
        <v>1117</v>
      </c>
      <c r="P71" s="7">
        <f t="shared" ca="1" si="0"/>
        <v>2.7770000000000001</v>
      </c>
      <c r="Q71" s="7">
        <f t="shared" ca="1" si="1"/>
        <v>161.1</v>
      </c>
      <c r="R71" s="7">
        <f t="shared" ca="1" si="2"/>
        <v>3.25</v>
      </c>
      <c r="S71" s="7">
        <f t="shared" ca="1" si="3"/>
        <v>164482</v>
      </c>
      <c r="W71">
        <f t="shared" si="4"/>
        <v>38</v>
      </c>
    </row>
    <row r="72" spans="1:23">
      <c r="N72" t="s">
        <v>1118</v>
      </c>
      <c r="P72" s="7">
        <f t="shared" ca="1" si="0"/>
        <v>3.1190000000000002</v>
      </c>
      <c r="Q72" s="7">
        <f t="shared" ca="1" si="1"/>
        <v>531871</v>
      </c>
      <c r="R72" s="7">
        <f t="shared" ca="1" si="2"/>
        <v>4.5579999999999998</v>
      </c>
      <c r="S72" s="7">
        <f t="shared" ca="1" si="3"/>
        <v>562462</v>
      </c>
      <c r="W72">
        <f t="shared" si="4"/>
        <v>39</v>
      </c>
    </row>
    <row r="73" spans="1:23">
      <c r="A73" t="s">
        <v>1128</v>
      </c>
      <c r="N73" t="s">
        <v>1119</v>
      </c>
      <c r="P73" s="7">
        <f t="shared" ca="1" si="0"/>
        <v>1.4139999999999999</v>
      </c>
      <c r="Q73" s="7">
        <f t="shared" ca="1" si="1"/>
        <v>541314</v>
      </c>
      <c r="R73" s="7">
        <f t="shared" ca="1" si="2"/>
        <v>2.72</v>
      </c>
      <c r="S73" s="7">
        <f t="shared" ca="1" si="3"/>
        <v>580954</v>
      </c>
      <c r="W73">
        <f t="shared" si="4"/>
        <v>40</v>
      </c>
    </row>
    <row r="74" spans="1:23">
      <c r="A74" t="s">
        <v>5</v>
      </c>
    </row>
    <row r="75" spans="1:23">
      <c r="A75" t="s">
        <v>3</v>
      </c>
      <c r="B75" s="3">
        <v>26043</v>
      </c>
    </row>
    <row r="76" spans="1:23">
      <c r="A76" t="s">
        <v>1</v>
      </c>
      <c r="B76" s="2">
        <v>0.21</v>
      </c>
      <c r="C76" t="s">
        <v>386</v>
      </c>
      <c r="D76" s="2">
        <v>0.79</v>
      </c>
      <c r="E76" t="s">
        <v>387</v>
      </c>
      <c r="F76">
        <v>2.4E-2</v>
      </c>
    </row>
    <row r="78" spans="1:23">
      <c r="A78" t="s">
        <v>6</v>
      </c>
    </row>
    <row r="79" spans="1:23">
      <c r="A79" t="s">
        <v>3</v>
      </c>
      <c r="B79">
        <v>28.93</v>
      </c>
    </row>
    <row r="80" spans="1:23">
      <c r="A80" t="s">
        <v>1</v>
      </c>
      <c r="B80" s="1">
        <v>0.254</v>
      </c>
      <c r="C80" t="s">
        <v>386</v>
      </c>
      <c r="D80" s="1">
        <v>0.746</v>
      </c>
      <c r="E80" t="s">
        <v>387</v>
      </c>
      <c r="F80">
        <v>3.7999999999999999E-2</v>
      </c>
    </row>
    <row r="82" spans="1:6">
      <c r="A82" t="s">
        <v>1129</v>
      </c>
    </row>
    <row r="83" spans="1:6">
      <c r="A83" t="s">
        <v>5</v>
      </c>
    </row>
    <row r="84" spans="1:6">
      <c r="A84" t="s">
        <v>3</v>
      </c>
      <c r="B84" s="3">
        <v>37861</v>
      </c>
    </row>
    <row r="85" spans="1:6">
      <c r="A85" t="s">
        <v>1</v>
      </c>
      <c r="B85" s="1">
        <v>0.26800000000000002</v>
      </c>
      <c r="C85" t="s">
        <v>386</v>
      </c>
      <c r="D85" s="1">
        <v>0.73199999999999998</v>
      </c>
      <c r="E85" t="s">
        <v>387</v>
      </c>
      <c r="F85">
        <v>3.2000000000000001E-2</v>
      </c>
    </row>
    <row r="87" spans="1:6">
      <c r="A87" t="s">
        <v>6</v>
      </c>
    </row>
    <row r="88" spans="1:6">
      <c r="A88" t="s">
        <v>3</v>
      </c>
      <c r="B88" s="3">
        <v>40232</v>
      </c>
    </row>
    <row r="89" spans="1:6">
      <c r="A89" t="s">
        <v>1</v>
      </c>
      <c r="B89" s="1">
        <v>0.23400000000000001</v>
      </c>
      <c r="C89" t="s">
        <v>386</v>
      </c>
      <c r="D89" s="1">
        <v>0.76600000000000001</v>
      </c>
      <c r="E89" t="s">
        <v>387</v>
      </c>
      <c r="F89">
        <v>5.5E-2</v>
      </c>
    </row>
    <row r="91" spans="1:6">
      <c r="A91" t="s">
        <v>1130</v>
      </c>
    </row>
    <row r="92" spans="1:6">
      <c r="A92" t="s">
        <v>5</v>
      </c>
    </row>
    <row r="93" spans="1:6">
      <c r="A93" t="s">
        <v>3</v>
      </c>
      <c r="B93" s="3">
        <v>13637</v>
      </c>
    </row>
    <row r="94" spans="1:6">
      <c r="A94" t="s">
        <v>1</v>
      </c>
      <c r="B94" s="2">
        <v>0.31</v>
      </c>
      <c r="C94" t="s">
        <v>386</v>
      </c>
      <c r="D94" s="2">
        <v>0.69</v>
      </c>
      <c r="E94" t="s">
        <v>387</v>
      </c>
      <c r="F94">
        <v>0.106</v>
      </c>
    </row>
    <row r="96" spans="1:6">
      <c r="A96" t="s">
        <v>6</v>
      </c>
    </row>
    <row r="97" spans="1:6">
      <c r="A97" t="s">
        <v>3</v>
      </c>
      <c r="B97" s="3">
        <v>15166</v>
      </c>
    </row>
    <row r="98" spans="1:6">
      <c r="A98" t="s">
        <v>1</v>
      </c>
      <c r="B98" s="1">
        <v>0.32500000000000001</v>
      </c>
      <c r="C98" t="s">
        <v>386</v>
      </c>
      <c r="D98" s="1">
        <v>0.67500000000000004</v>
      </c>
      <c r="E98" t="s">
        <v>387</v>
      </c>
      <c r="F98">
        <v>0.17</v>
      </c>
    </row>
    <row r="100" spans="1:6">
      <c r="A100" t="s">
        <v>1131</v>
      </c>
    </row>
    <row r="101" spans="1:6">
      <c r="A101" t="s">
        <v>5</v>
      </c>
    </row>
    <row r="102" spans="1:6">
      <c r="A102" t="s">
        <v>3</v>
      </c>
      <c r="B102" s="3">
        <v>29918</v>
      </c>
    </row>
    <row r="103" spans="1:6">
      <c r="A103" t="s">
        <v>1</v>
      </c>
      <c r="B103" s="1">
        <v>0.20599999999999999</v>
      </c>
      <c r="C103" t="s">
        <v>386</v>
      </c>
      <c r="D103" s="1">
        <v>0.79400000000000004</v>
      </c>
      <c r="E103" t="s">
        <v>387</v>
      </c>
      <c r="F103">
        <v>0.20300000000000001</v>
      </c>
    </row>
    <row r="105" spans="1:6">
      <c r="A105" t="s">
        <v>6</v>
      </c>
    </row>
    <row r="106" spans="1:6">
      <c r="A106" t="s">
        <v>3</v>
      </c>
      <c r="B106" s="3">
        <v>31539</v>
      </c>
    </row>
    <row r="107" spans="1:6">
      <c r="A107" t="s">
        <v>1</v>
      </c>
      <c r="B107" s="1">
        <v>0.26300000000000001</v>
      </c>
      <c r="C107" t="s">
        <v>386</v>
      </c>
      <c r="D107" s="1">
        <v>0.73699999999999999</v>
      </c>
      <c r="E107" t="s">
        <v>387</v>
      </c>
      <c r="F107">
        <v>0.32800000000000001</v>
      </c>
    </row>
    <row r="109" spans="1:6">
      <c r="A109" t="s">
        <v>1132</v>
      </c>
    </row>
    <row r="110" spans="1:6">
      <c r="A110" t="s">
        <v>5</v>
      </c>
    </row>
    <row r="111" spans="1:6">
      <c r="A111" t="s">
        <v>3</v>
      </c>
      <c r="B111" s="3">
        <v>37302</v>
      </c>
    </row>
    <row r="112" spans="1:6">
      <c r="A112" t="s">
        <v>1</v>
      </c>
      <c r="B112" s="1">
        <v>0.16200000000000001</v>
      </c>
      <c r="C112" t="s">
        <v>386</v>
      </c>
      <c r="D112" s="1">
        <v>0.83799999999999997</v>
      </c>
      <c r="E112" t="s">
        <v>387</v>
      </c>
      <c r="F112">
        <v>0.184</v>
      </c>
    </row>
    <row r="114" spans="1:6">
      <c r="A114" t="s">
        <v>6</v>
      </c>
    </row>
    <row r="115" spans="1:6">
      <c r="A115" t="s">
        <v>3</v>
      </c>
      <c r="B115" s="3">
        <v>39295</v>
      </c>
    </row>
    <row r="116" spans="1:6">
      <c r="A116" t="s">
        <v>1</v>
      </c>
      <c r="B116" s="1">
        <v>0.16200000000000001</v>
      </c>
      <c r="C116" t="s">
        <v>386</v>
      </c>
      <c r="D116" s="1">
        <v>0.83799999999999997</v>
      </c>
      <c r="E116" t="s">
        <v>387</v>
      </c>
      <c r="F116">
        <v>0.38100000000000001</v>
      </c>
    </row>
    <row r="118" spans="1:6">
      <c r="A118" t="s">
        <v>1133</v>
      </c>
    </row>
    <row r="119" spans="1:6">
      <c r="A119" t="s">
        <v>5</v>
      </c>
    </row>
    <row r="120" spans="1:6">
      <c r="A120" t="s">
        <v>3</v>
      </c>
      <c r="B120" s="3">
        <v>991616</v>
      </c>
    </row>
    <row r="121" spans="1:6">
      <c r="A121" t="s">
        <v>1</v>
      </c>
      <c r="B121" s="1">
        <v>0.33200000000000002</v>
      </c>
      <c r="C121" t="s">
        <v>386</v>
      </c>
      <c r="D121" s="1">
        <v>0.66800000000000004</v>
      </c>
      <c r="E121" t="s">
        <v>387</v>
      </c>
      <c r="F121">
        <v>0.72699999999999998</v>
      </c>
    </row>
    <row r="123" spans="1:6">
      <c r="A123" t="s">
        <v>6</v>
      </c>
    </row>
    <row r="124" spans="1:6">
      <c r="A124" t="s">
        <v>3</v>
      </c>
      <c r="B124" s="3">
        <v>1049769</v>
      </c>
    </row>
    <row r="125" spans="1:6">
      <c r="A125" t="s">
        <v>1</v>
      </c>
      <c r="B125" s="1">
        <v>0.38400000000000001</v>
      </c>
      <c r="C125" t="s">
        <v>386</v>
      </c>
      <c r="D125" s="1">
        <v>0.61599999999999999</v>
      </c>
      <c r="E125" t="s">
        <v>387</v>
      </c>
      <c r="F125">
        <v>1.272</v>
      </c>
    </row>
    <row r="127" spans="1:6">
      <c r="A127" t="s">
        <v>1134</v>
      </c>
    </row>
    <row r="128" spans="1:6">
      <c r="A128" t="s">
        <v>5</v>
      </c>
    </row>
    <row r="129" spans="1:6">
      <c r="A129" t="s">
        <v>3</v>
      </c>
      <c r="B129" s="3">
        <v>9571</v>
      </c>
    </row>
    <row r="130" spans="1:6">
      <c r="A130" t="s">
        <v>1</v>
      </c>
      <c r="B130" s="2">
        <v>0.2</v>
      </c>
      <c r="C130" t="s">
        <v>386</v>
      </c>
      <c r="D130" s="2">
        <v>0.8</v>
      </c>
      <c r="E130" t="s">
        <v>387</v>
      </c>
      <c r="F130">
        <v>5.8999999999999997E-2</v>
      </c>
    </row>
    <row r="132" spans="1:6">
      <c r="A132" t="s">
        <v>6</v>
      </c>
    </row>
    <row r="133" spans="1:6">
      <c r="A133" t="s">
        <v>3</v>
      </c>
      <c r="B133" s="3">
        <v>10254</v>
      </c>
    </row>
    <row r="134" spans="1:6">
      <c r="A134" t="s">
        <v>1</v>
      </c>
      <c r="B134" s="1">
        <v>0.215</v>
      </c>
      <c r="C134" t="s">
        <v>386</v>
      </c>
      <c r="D134" s="1">
        <v>0.78500000000000003</v>
      </c>
      <c r="E134" t="s">
        <v>387</v>
      </c>
      <c r="F134">
        <v>9.1999999999999998E-2</v>
      </c>
    </row>
    <row r="136" spans="1:6">
      <c r="A136" t="s">
        <v>1135</v>
      </c>
    </row>
    <row r="137" spans="1:6">
      <c r="A137" t="s">
        <v>5</v>
      </c>
    </row>
    <row r="138" spans="1:6">
      <c r="A138" t="s">
        <v>3</v>
      </c>
      <c r="B138" s="3">
        <v>18734</v>
      </c>
    </row>
    <row r="139" spans="1:6">
      <c r="A139" t="s">
        <v>1</v>
      </c>
      <c r="B139" s="1">
        <v>0.24299999999999999</v>
      </c>
      <c r="C139" t="s">
        <v>386</v>
      </c>
      <c r="D139" s="1">
        <v>0.75700000000000001</v>
      </c>
      <c r="E139" t="s">
        <v>387</v>
      </c>
      <c r="F139">
        <v>5.7000000000000002E-2</v>
      </c>
    </row>
    <row r="141" spans="1:6">
      <c r="A141" t="s">
        <v>6</v>
      </c>
    </row>
    <row r="142" spans="1:6">
      <c r="A142" t="s">
        <v>3</v>
      </c>
      <c r="B142" s="3">
        <v>20491</v>
      </c>
    </row>
    <row r="143" spans="1:6">
      <c r="A143" t="s">
        <v>1</v>
      </c>
      <c r="B143" s="1">
        <v>0.255</v>
      </c>
      <c r="C143" t="s">
        <v>386</v>
      </c>
      <c r="D143" s="1">
        <v>0.745</v>
      </c>
      <c r="E143" t="s">
        <v>387</v>
      </c>
      <c r="F143">
        <v>9.7000000000000003E-2</v>
      </c>
    </row>
    <row r="145" spans="1:6">
      <c r="A145" t="s">
        <v>1136</v>
      </c>
    </row>
    <row r="146" spans="1:6">
      <c r="A146" t="s">
        <v>5</v>
      </c>
    </row>
    <row r="147" spans="1:6">
      <c r="A147" t="s">
        <v>3</v>
      </c>
      <c r="B147" s="3">
        <v>9621</v>
      </c>
    </row>
    <row r="148" spans="1:6">
      <c r="A148" t="s">
        <v>1</v>
      </c>
      <c r="B148" s="1">
        <v>0.34799999999999998</v>
      </c>
      <c r="C148" t="s">
        <v>386</v>
      </c>
      <c r="D148" s="1">
        <v>0.65200000000000002</v>
      </c>
      <c r="E148" t="s">
        <v>387</v>
      </c>
      <c r="F148">
        <v>0.09</v>
      </c>
    </row>
    <row r="150" spans="1:6">
      <c r="A150" t="s">
        <v>6</v>
      </c>
    </row>
    <row r="151" spans="1:6">
      <c r="A151" t="s">
        <v>3</v>
      </c>
      <c r="B151" s="3">
        <v>10193</v>
      </c>
    </row>
    <row r="152" spans="1:6">
      <c r="A152" t="s">
        <v>1</v>
      </c>
      <c r="B152" s="1">
        <v>0.28499999999999998</v>
      </c>
      <c r="C152" t="s">
        <v>386</v>
      </c>
      <c r="D152" s="1">
        <v>0.71499999999999997</v>
      </c>
      <c r="E152" t="s">
        <v>387</v>
      </c>
      <c r="F152">
        <v>0.17100000000000001</v>
      </c>
    </row>
    <row r="154" spans="1:6">
      <c r="A154" t="s">
        <v>1137</v>
      </c>
    </row>
    <row r="155" spans="1:6">
      <c r="A155" t="s">
        <v>5</v>
      </c>
    </row>
    <row r="156" spans="1:6">
      <c r="A156" t="s">
        <v>3</v>
      </c>
      <c r="B156" s="3">
        <v>1284125</v>
      </c>
    </row>
    <row r="157" spans="1:6">
      <c r="A157" t="s">
        <v>1</v>
      </c>
      <c r="B157" s="1">
        <v>0.377</v>
      </c>
      <c r="C157" t="s">
        <v>386</v>
      </c>
      <c r="D157" s="1">
        <v>0.623</v>
      </c>
      <c r="E157" t="s">
        <v>387</v>
      </c>
      <c r="F157">
        <v>0.66700000000000004</v>
      </c>
    </row>
    <row r="159" spans="1:6">
      <c r="A159" t="s">
        <v>6</v>
      </c>
    </row>
    <row r="160" spans="1:6">
      <c r="A160" t="s">
        <v>3</v>
      </c>
      <c r="B160" s="3">
        <v>1382564</v>
      </c>
    </row>
    <row r="161" spans="1:6">
      <c r="A161" t="s">
        <v>1</v>
      </c>
      <c r="B161" s="1">
        <v>0.33800000000000002</v>
      </c>
      <c r="C161" t="s">
        <v>386</v>
      </c>
      <c r="D161" s="1">
        <v>0.66200000000000003</v>
      </c>
      <c r="E161" t="s">
        <v>387</v>
      </c>
      <c r="F161">
        <v>1.1120000000000001</v>
      </c>
    </row>
    <row r="163" spans="1:6">
      <c r="A163" t="s">
        <v>1138</v>
      </c>
    </row>
    <row r="164" spans="1:6">
      <c r="A164" t="s">
        <v>5</v>
      </c>
    </row>
    <row r="165" spans="1:6">
      <c r="A165" t="s">
        <v>3</v>
      </c>
      <c r="B165" s="3">
        <v>348952</v>
      </c>
    </row>
    <row r="166" spans="1:6">
      <c r="A166" t="s">
        <v>1</v>
      </c>
      <c r="B166" s="1">
        <v>0.29199999999999998</v>
      </c>
      <c r="C166" t="s">
        <v>386</v>
      </c>
      <c r="D166" s="1">
        <v>0.70799999999999996</v>
      </c>
      <c r="E166" t="s">
        <v>387</v>
      </c>
      <c r="F166">
        <v>0.91100000000000003</v>
      </c>
    </row>
    <row r="168" spans="1:6">
      <c r="A168" t="s">
        <v>6</v>
      </c>
    </row>
    <row r="169" spans="1:6">
      <c r="A169" t="s">
        <v>3</v>
      </c>
      <c r="B169" s="3">
        <v>384473</v>
      </c>
    </row>
    <row r="170" spans="1:6">
      <c r="A170" t="s">
        <v>1</v>
      </c>
      <c r="B170" s="1">
        <v>0.33200000000000002</v>
      </c>
      <c r="C170" t="s">
        <v>386</v>
      </c>
      <c r="D170" s="1">
        <v>0.66800000000000004</v>
      </c>
      <c r="E170" t="s">
        <v>387</v>
      </c>
      <c r="F170">
        <v>1.792</v>
      </c>
    </row>
    <row r="172" spans="1:6">
      <c r="A172" t="s">
        <v>1139</v>
      </c>
    </row>
    <row r="173" spans="1:6">
      <c r="A173" t="s">
        <v>5</v>
      </c>
    </row>
    <row r="174" spans="1:6">
      <c r="A174" t="s">
        <v>3</v>
      </c>
      <c r="B174" s="3">
        <v>1608641</v>
      </c>
    </row>
    <row r="175" spans="1:6">
      <c r="A175" t="s">
        <v>1</v>
      </c>
      <c r="B175" s="1">
        <v>0.47599999999999998</v>
      </c>
      <c r="C175" t="s">
        <v>386</v>
      </c>
      <c r="D175" s="1">
        <v>0.52400000000000002</v>
      </c>
      <c r="E175" t="s">
        <v>387</v>
      </c>
      <c r="F175">
        <v>1.53</v>
      </c>
    </row>
    <row r="177" spans="1:6">
      <c r="A177" t="s">
        <v>6</v>
      </c>
    </row>
    <row r="178" spans="1:6">
      <c r="A178" t="s">
        <v>3</v>
      </c>
      <c r="B178" s="3">
        <v>1011635</v>
      </c>
    </row>
    <row r="179" spans="1:6">
      <c r="A179" t="s">
        <v>1</v>
      </c>
      <c r="B179" s="1">
        <v>0.42499999999999999</v>
      </c>
      <c r="C179" t="s">
        <v>386</v>
      </c>
      <c r="D179" s="1">
        <v>0.57499999999999996</v>
      </c>
      <c r="E179" t="s">
        <v>387</v>
      </c>
      <c r="F179">
        <v>2.62</v>
      </c>
    </row>
    <row r="181" spans="1:6">
      <c r="A181" t="s">
        <v>1140</v>
      </c>
    </row>
    <row r="182" spans="1:6">
      <c r="A182" t="s">
        <v>5</v>
      </c>
    </row>
    <row r="183" spans="1:6">
      <c r="A183" t="s">
        <v>3</v>
      </c>
      <c r="B183" s="3">
        <v>3997601</v>
      </c>
    </row>
    <row r="184" spans="1:6">
      <c r="A184" t="s">
        <v>1</v>
      </c>
      <c r="B184" s="1">
        <v>0.39800000000000002</v>
      </c>
      <c r="C184" t="s">
        <v>386</v>
      </c>
      <c r="D184" s="1">
        <v>0.60199999999999998</v>
      </c>
      <c r="E184" t="s">
        <v>387</v>
      </c>
      <c r="F184">
        <v>8.8040000000000003</v>
      </c>
    </row>
    <row r="186" spans="1:6">
      <c r="A186" t="s">
        <v>6</v>
      </c>
    </row>
    <row r="187" spans="1:6">
      <c r="A187" t="s">
        <v>3</v>
      </c>
      <c r="B187" s="3">
        <v>4193157</v>
      </c>
    </row>
    <row r="188" spans="1:6">
      <c r="A188" t="s">
        <v>1</v>
      </c>
      <c r="B188" s="1">
        <v>0.38600000000000001</v>
      </c>
      <c r="C188" t="s">
        <v>386</v>
      </c>
      <c r="D188" s="1">
        <v>0.61399999999999999</v>
      </c>
      <c r="E188" t="s">
        <v>387</v>
      </c>
      <c r="F188">
        <v>17.227</v>
      </c>
    </row>
    <row r="190" spans="1:6">
      <c r="A190" t="s">
        <v>1141</v>
      </c>
    </row>
    <row r="191" spans="1:6">
      <c r="A191" t="s">
        <v>5</v>
      </c>
    </row>
    <row r="192" spans="1:6">
      <c r="A192" t="s">
        <v>3</v>
      </c>
      <c r="B192" s="3">
        <v>2358645</v>
      </c>
    </row>
    <row r="193" spans="1:6">
      <c r="A193" t="s">
        <v>1</v>
      </c>
      <c r="B193" s="2">
        <v>0.37</v>
      </c>
      <c r="C193" t="s">
        <v>386</v>
      </c>
      <c r="D193" s="2">
        <v>0.63</v>
      </c>
      <c r="E193" t="s">
        <v>387</v>
      </c>
      <c r="F193">
        <v>8.9350000000000005</v>
      </c>
    </row>
    <row r="195" spans="1:6">
      <c r="A195" t="s">
        <v>6</v>
      </c>
    </row>
    <row r="196" spans="1:6">
      <c r="A196" t="s">
        <v>3</v>
      </c>
      <c r="B196" s="3">
        <v>2519649</v>
      </c>
    </row>
    <row r="197" spans="1:6">
      <c r="A197" t="s">
        <v>1</v>
      </c>
      <c r="B197" s="1">
        <v>0.34699999999999998</v>
      </c>
      <c r="C197" t="s">
        <v>386</v>
      </c>
      <c r="D197" s="1">
        <v>0.65300000000000002</v>
      </c>
      <c r="E197" t="s">
        <v>387</v>
      </c>
      <c r="F197">
        <v>17.443999999999999</v>
      </c>
    </row>
    <row r="199" spans="1:6">
      <c r="A199" t="s">
        <v>1142</v>
      </c>
    </row>
    <row r="200" spans="1:6">
      <c r="A200" t="s">
        <v>5</v>
      </c>
    </row>
    <row r="201" spans="1:6">
      <c r="A201" t="s">
        <v>3</v>
      </c>
      <c r="B201">
        <v>21966.49</v>
      </c>
    </row>
    <row r="202" spans="1:6">
      <c r="A202" t="s">
        <v>1</v>
      </c>
      <c r="B202" s="1">
        <v>0.192</v>
      </c>
      <c r="C202" t="s">
        <v>386</v>
      </c>
      <c r="D202" s="1">
        <v>0.80800000000000005</v>
      </c>
      <c r="E202" t="s">
        <v>387</v>
      </c>
      <c r="F202">
        <v>47.469000000000001</v>
      </c>
    </row>
    <row r="204" spans="1:6">
      <c r="A204" t="s">
        <v>6</v>
      </c>
    </row>
    <row r="205" spans="1:6">
      <c r="A205" t="s">
        <v>3</v>
      </c>
      <c r="B205" s="3">
        <v>23522168</v>
      </c>
    </row>
    <row r="206" spans="1:6">
      <c r="A206" t="s">
        <v>1</v>
      </c>
      <c r="B206" s="1">
        <v>0.21199999999999999</v>
      </c>
      <c r="C206" t="s">
        <v>386</v>
      </c>
      <c r="D206" s="1">
        <v>0.78800000000000003</v>
      </c>
      <c r="E206" t="s">
        <v>387</v>
      </c>
      <c r="F206">
        <v>86.525000000000006</v>
      </c>
    </row>
    <row r="208" spans="1:6">
      <c r="A208" t="s">
        <v>1143</v>
      </c>
    </row>
    <row r="209" spans="1:6">
      <c r="A209" t="s">
        <v>5</v>
      </c>
    </row>
    <row r="210" spans="1:6">
      <c r="A210" t="s">
        <v>3</v>
      </c>
      <c r="B210" s="3">
        <v>1375112</v>
      </c>
    </row>
    <row r="211" spans="1:6">
      <c r="A211" t="s">
        <v>1</v>
      </c>
      <c r="B211" s="1">
        <v>0.28499999999999998</v>
      </c>
      <c r="C211" t="s">
        <v>386</v>
      </c>
      <c r="D211" s="1">
        <v>0.71499999999999997</v>
      </c>
      <c r="E211" t="s">
        <v>387</v>
      </c>
      <c r="F211">
        <v>1.3919999999999999</v>
      </c>
    </row>
    <row r="213" spans="1:6">
      <c r="A213" t="s">
        <v>6</v>
      </c>
    </row>
    <row r="214" spans="1:6">
      <c r="A214" t="s">
        <v>3</v>
      </c>
      <c r="B214" s="3">
        <v>1438803</v>
      </c>
    </row>
    <row r="215" spans="1:6">
      <c r="A215" t="s">
        <v>1</v>
      </c>
      <c r="B215" s="1">
        <v>0.25600000000000001</v>
      </c>
      <c r="C215" t="s">
        <v>386</v>
      </c>
      <c r="D215" s="1">
        <v>0.74399999999999999</v>
      </c>
      <c r="E215" t="s">
        <v>387</v>
      </c>
      <c r="F215">
        <v>2.3820000000000001</v>
      </c>
    </row>
    <row r="217" spans="1:6">
      <c r="A217" t="s">
        <v>1144</v>
      </c>
    </row>
    <row r="218" spans="1:6">
      <c r="A218" t="s">
        <v>5</v>
      </c>
    </row>
    <row r="219" spans="1:6">
      <c r="A219" t="s">
        <v>3</v>
      </c>
      <c r="B219" s="3">
        <v>99088</v>
      </c>
    </row>
    <row r="220" spans="1:6">
      <c r="A220" t="s">
        <v>1</v>
      </c>
      <c r="B220" s="1">
        <v>6.7000000000000004E-2</v>
      </c>
      <c r="C220" t="s">
        <v>386</v>
      </c>
      <c r="D220" s="1">
        <v>0.93300000000000005</v>
      </c>
      <c r="E220" t="s">
        <v>387</v>
      </c>
      <c r="F220">
        <v>0.222</v>
      </c>
    </row>
    <row r="222" spans="1:6">
      <c r="A222" t="s">
        <v>6</v>
      </c>
    </row>
    <row r="223" spans="1:6">
      <c r="A223" t="s">
        <v>3</v>
      </c>
      <c r="B223" s="3">
        <v>104449</v>
      </c>
    </row>
    <row r="224" spans="1:6">
      <c r="A224" t="s">
        <v>1</v>
      </c>
      <c r="B224" s="1">
        <v>6.7000000000000004E-2</v>
      </c>
      <c r="C224" t="s">
        <v>386</v>
      </c>
      <c r="D224" s="1">
        <v>0.93300000000000005</v>
      </c>
      <c r="E224" t="s">
        <v>387</v>
      </c>
      <c r="F224">
        <v>0.38900000000000001</v>
      </c>
    </row>
    <row r="226" spans="1:6">
      <c r="A226" t="s">
        <v>1145</v>
      </c>
    </row>
    <row r="227" spans="1:6">
      <c r="A227" t="s">
        <v>5</v>
      </c>
    </row>
    <row r="228" spans="1:6">
      <c r="A228" t="s">
        <v>3</v>
      </c>
      <c r="B228" s="3">
        <v>11001</v>
      </c>
    </row>
    <row r="229" spans="1:6">
      <c r="A229" t="s">
        <v>1</v>
      </c>
      <c r="B229" s="1">
        <v>0.27800000000000002</v>
      </c>
      <c r="C229" t="s">
        <v>386</v>
      </c>
      <c r="D229" s="1">
        <v>0.72199999999999998</v>
      </c>
      <c r="E229" t="s">
        <v>387</v>
      </c>
      <c r="F229">
        <v>4.9000000000000002E-2</v>
      </c>
    </row>
    <row r="231" spans="1:6">
      <c r="A231" t="s">
        <v>6</v>
      </c>
    </row>
    <row r="232" spans="1:6">
      <c r="A232" t="s">
        <v>3</v>
      </c>
      <c r="B232" s="3">
        <v>11953</v>
      </c>
    </row>
    <row r="233" spans="1:6">
      <c r="A233" t="s">
        <v>1</v>
      </c>
      <c r="B233" s="1">
        <v>0.25800000000000001</v>
      </c>
      <c r="C233" t="s">
        <v>386</v>
      </c>
      <c r="D233" s="1">
        <v>0.74199999999999999</v>
      </c>
      <c r="E233" t="s">
        <v>387</v>
      </c>
      <c r="F233">
        <v>0.13300000000000001</v>
      </c>
    </row>
    <row r="235" spans="1:6">
      <c r="A235" t="s">
        <v>1146</v>
      </c>
    </row>
    <row r="236" spans="1:6">
      <c r="A236" t="s">
        <v>5</v>
      </c>
    </row>
    <row r="237" spans="1:6">
      <c r="A237" t="s">
        <v>3</v>
      </c>
      <c r="B237" s="3">
        <v>20408</v>
      </c>
    </row>
    <row r="238" spans="1:6">
      <c r="A238" t="s">
        <v>1</v>
      </c>
      <c r="B238" s="1">
        <v>0.25800000000000001</v>
      </c>
      <c r="C238" t="s">
        <v>386</v>
      </c>
      <c r="D238" s="1">
        <v>0.74199999999999999</v>
      </c>
      <c r="E238" t="s">
        <v>387</v>
      </c>
      <c r="F238">
        <v>0.109</v>
      </c>
    </row>
    <row r="240" spans="1:6">
      <c r="A240" t="s">
        <v>6</v>
      </c>
    </row>
    <row r="241" spans="1:6">
      <c r="A241" t="s">
        <v>3</v>
      </c>
      <c r="B241" s="3">
        <v>22305</v>
      </c>
    </row>
    <row r="242" spans="1:6">
      <c r="A242" t="s">
        <v>1</v>
      </c>
      <c r="B242" s="1">
        <v>0.33500000000000002</v>
      </c>
      <c r="C242" t="s">
        <v>386</v>
      </c>
      <c r="D242" s="1">
        <v>0.66500000000000004</v>
      </c>
      <c r="E242" t="s">
        <v>387</v>
      </c>
      <c r="F242">
        <v>0.107</v>
      </c>
    </row>
    <row r="244" spans="1:6">
      <c r="A244" t="s">
        <v>1147</v>
      </c>
    </row>
    <row r="245" spans="1:6">
      <c r="A245" t="s">
        <v>5</v>
      </c>
    </row>
    <row r="246" spans="1:6">
      <c r="A246" t="s">
        <v>3</v>
      </c>
      <c r="B246" s="16" t="s">
        <v>1148</v>
      </c>
    </row>
    <row r="247" spans="1:6">
      <c r="A247" t="s">
        <v>1</v>
      </c>
      <c r="B247" s="1">
        <v>0.46100000000000002</v>
      </c>
      <c r="C247" t="s">
        <v>386</v>
      </c>
      <c r="D247" s="1">
        <v>0.53900000000000003</v>
      </c>
      <c r="E247" t="s">
        <v>387</v>
      </c>
      <c r="F247">
        <v>0.11</v>
      </c>
    </row>
    <row r="249" spans="1:6">
      <c r="A249" t="s">
        <v>6</v>
      </c>
    </row>
    <row r="250" spans="1:6">
      <c r="A250" t="s">
        <v>3</v>
      </c>
      <c r="B250" s="3">
        <v>11223</v>
      </c>
    </row>
    <row r="251" spans="1:6">
      <c r="A251" t="s">
        <v>1</v>
      </c>
      <c r="B251" s="1">
        <v>0.44900000000000001</v>
      </c>
      <c r="C251" t="s">
        <v>386</v>
      </c>
      <c r="D251" s="1">
        <v>0.55100000000000005</v>
      </c>
      <c r="E251" t="s">
        <v>387</v>
      </c>
      <c r="F251">
        <v>0.18</v>
      </c>
    </row>
    <row r="253" spans="1:6">
      <c r="A253" t="s">
        <v>1149</v>
      </c>
    </row>
    <row r="254" spans="1:6">
      <c r="A254" t="s">
        <v>5</v>
      </c>
    </row>
    <row r="255" spans="1:6">
      <c r="A255" t="s">
        <v>3</v>
      </c>
      <c r="B255" s="3">
        <v>2681083</v>
      </c>
    </row>
    <row r="256" spans="1:6">
      <c r="A256" t="s">
        <v>1</v>
      </c>
      <c r="B256" s="1">
        <v>0.76700000000000002</v>
      </c>
      <c r="C256" t="s">
        <v>386</v>
      </c>
      <c r="D256" s="1">
        <v>0.23300000000000001</v>
      </c>
      <c r="E256" t="s">
        <v>387</v>
      </c>
      <c r="F256">
        <v>201.06399999999999</v>
      </c>
    </row>
    <row r="258" spans="1:6">
      <c r="A258" t="s">
        <v>6</v>
      </c>
    </row>
    <row r="259" spans="1:6">
      <c r="A259" t="s">
        <v>3</v>
      </c>
      <c r="B259">
        <v>2729.11</v>
      </c>
    </row>
    <row r="260" spans="1:6">
      <c r="A260" t="s">
        <v>1</v>
      </c>
      <c r="B260" s="1">
        <v>0.76600000000000001</v>
      </c>
      <c r="C260" t="s">
        <v>386</v>
      </c>
      <c r="D260" s="1">
        <v>0.23400000000000001</v>
      </c>
      <c r="E260" t="s">
        <v>387</v>
      </c>
      <c r="F260">
        <v>249.63300000000001</v>
      </c>
    </row>
    <row r="262" spans="1:6">
      <c r="A262" t="s">
        <v>1150</v>
      </c>
    </row>
    <row r="263" spans="1:6">
      <c r="A263" t="s">
        <v>5</v>
      </c>
    </row>
    <row r="264" spans="1:6">
      <c r="A264" t="s">
        <v>3</v>
      </c>
      <c r="B264">
        <v>1766.38</v>
      </c>
    </row>
    <row r="265" spans="1:6">
      <c r="A265" t="s">
        <v>1</v>
      </c>
      <c r="B265" s="1">
        <v>0.59499999999999997</v>
      </c>
      <c r="C265" t="s">
        <v>386</v>
      </c>
      <c r="D265" s="1">
        <v>0.40500000000000003</v>
      </c>
      <c r="E265" t="s">
        <v>387</v>
      </c>
      <c r="F265">
        <v>2.597</v>
      </c>
    </row>
    <row r="267" spans="1:6">
      <c r="A267" t="s">
        <v>6</v>
      </c>
    </row>
    <row r="268" spans="1:6">
      <c r="A268" t="s">
        <v>3</v>
      </c>
      <c r="B268">
        <v>1912.67</v>
      </c>
    </row>
    <row r="269" spans="1:6">
      <c r="A269" t="s">
        <v>1</v>
      </c>
      <c r="B269" s="1">
        <v>0.54700000000000004</v>
      </c>
      <c r="C269" t="s">
        <v>386</v>
      </c>
      <c r="D269" s="1">
        <v>0.45300000000000001</v>
      </c>
      <c r="E269" t="s">
        <v>387</v>
      </c>
      <c r="F269">
        <v>4.4870000000000001</v>
      </c>
    </row>
    <row r="271" spans="1:6">
      <c r="A271" t="s">
        <v>1151</v>
      </c>
    </row>
    <row r="272" spans="1:6">
      <c r="A272" t="s">
        <v>5</v>
      </c>
    </row>
    <row r="273" spans="1:6">
      <c r="A273" t="s">
        <v>3</v>
      </c>
      <c r="B273" s="3">
        <v>1468612</v>
      </c>
    </row>
    <row r="274" spans="1:6">
      <c r="A274" t="s">
        <v>1</v>
      </c>
      <c r="B274" s="1">
        <v>0.65600000000000003</v>
      </c>
      <c r="C274" t="s">
        <v>386</v>
      </c>
      <c r="D274" s="1">
        <v>0.34399999999999997</v>
      </c>
      <c r="E274" t="s">
        <v>387</v>
      </c>
      <c r="F274">
        <v>1.347</v>
      </c>
    </row>
    <row r="276" spans="1:6">
      <c r="A276" t="s">
        <v>6</v>
      </c>
    </row>
    <row r="277" spans="1:6">
      <c r="A277" t="s">
        <v>3</v>
      </c>
      <c r="B277" s="3">
        <v>1528786</v>
      </c>
    </row>
    <row r="278" spans="1:6">
      <c r="A278" t="s">
        <v>1</v>
      </c>
      <c r="B278" s="1">
        <v>0.627</v>
      </c>
      <c r="C278" t="s">
        <v>386</v>
      </c>
      <c r="D278" s="1">
        <v>0.373</v>
      </c>
      <c r="E278" t="s">
        <v>387</v>
      </c>
      <c r="F278">
        <v>2.391</v>
      </c>
    </row>
    <row r="280" spans="1:6">
      <c r="A280" t="s">
        <v>1152</v>
      </c>
    </row>
    <row r="281" spans="1:6">
      <c r="A281" t="s">
        <v>5</v>
      </c>
    </row>
    <row r="282" spans="1:6">
      <c r="A282" t="s">
        <v>3</v>
      </c>
      <c r="B282" s="3">
        <v>88128</v>
      </c>
    </row>
    <row r="283" spans="1:6">
      <c r="A283" t="s">
        <v>1</v>
      </c>
      <c r="B283" s="1">
        <v>0.34399999999999997</v>
      </c>
      <c r="C283" t="s">
        <v>386</v>
      </c>
      <c r="D283" s="1">
        <v>0.65600000000000003</v>
      </c>
      <c r="E283" t="s">
        <v>387</v>
      </c>
      <c r="F283">
        <v>0.65800000000000003</v>
      </c>
    </row>
    <row r="285" spans="1:6">
      <c r="A285" t="s">
        <v>6</v>
      </c>
    </row>
    <row r="286" spans="1:6">
      <c r="A286" t="s">
        <v>3</v>
      </c>
      <c r="B286" s="3">
        <v>86978</v>
      </c>
    </row>
    <row r="287" spans="1:6">
      <c r="A287" t="s">
        <v>1</v>
      </c>
      <c r="B287" s="2">
        <v>0.35</v>
      </c>
      <c r="C287" t="s">
        <v>386</v>
      </c>
      <c r="D287" s="2">
        <v>0.65</v>
      </c>
      <c r="E287" t="s">
        <v>387</v>
      </c>
      <c r="F287">
        <v>0.82399999999999995</v>
      </c>
    </row>
    <row r="289" spans="1:6">
      <c r="A289" t="s">
        <v>1153</v>
      </c>
    </row>
    <row r="290" spans="1:6">
      <c r="A290" t="s">
        <v>5</v>
      </c>
    </row>
    <row r="291" spans="1:6">
      <c r="A291" t="s">
        <v>3</v>
      </c>
      <c r="B291" s="3">
        <v>1222874</v>
      </c>
    </row>
    <row r="292" spans="1:6">
      <c r="A292" t="s">
        <v>1</v>
      </c>
      <c r="B292" s="1">
        <v>0.23499999999999999</v>
      </c>
      <c r="C292" t="s">
        <v>386</v>
      </c>
      <c r="D292" s="1">
        <v>0.76500000000000001</v>
      </c>
      <c r="E292" t="s">
        <v>387</v>
      </c>
      <c r="F292">
        <v>21.42</v>
      </c>
    </row>
    <row r="294" spans="1:6">
      <c r="A294" t="s">
        <v>6</v>
      </c>
    </row>
    <row r="295" spans="1:6">
      <c r="A295" t="s">
        <v>3</v>
      </c>
      <c r="B295">
        <v>1226.31</v>
      </c>
    </row>
    <row r="296" spans="1:6">
      <c r="A296" t="s">
        <v>1</v>
      </c>
      <c r="B296" s="1">
        <v>0.23200000000000001</v>
      </c>
      <c r="C296" t="s">
        <v>386</v>
      </c>
      <c r="D296" s="1">
        <v>0.76800000000000002</v>
      </c>
      <c r="E296" t="s">
        <v>387</v>
      </c>
      <c r="F296">
        <v>27.143000000000001</v>
      </c>
    </row>
    <row r="298" spans="1:6">
      <c r="A298" t="s">
        <v>1154</v>
      </c>
    </row>
    <row r="299" spans="1:6">
      <c r="A299" t="s">
        <v>5</v>
      </c>
    </row>
    <row r="300" spans="1:6">
      <c r="A300" t="s">
        <v>3</v>
      </c>
      <c r="B300" s="3">
        <v>1421612</v>
      </c>
    </row>
    <row r="301" spans="1:6">
      <c r="A301" t="s">
        <v>1</v>
      </c>
      <c r="B301" s="1">
        <v>0.38700000000000001</v>
      </c>
      <c r="C301" t="s">
        <v>386</v>
      </c>
      <c r="D301" s="1">
        <v>0.61299999999999999</v>
      </c>
      <c r="E301" t="s">
        <v>387</v>
      </c>
      <c r="F301">
        <v>1.73</v>
      </c>
    </row>
    <row r="303" spans="1:6">
      <c r="A303" t="s">
        <v>6</v>
      </c>
    </row>
    <row r="304" spans="1:6">
      <c r="A304" t="s">
        <v>3</v>
      </c>
      <c r="B304">
        <v>1533.8</v>
      </c>
    </row>
    <row r="305" spans="1:6">
      <c r="A305" t="s">
        <v>1</v>
      </c>
      <c r="B305" s="1">
        <v>0.373</v>
      </c>
      <c r="C305" t="s">
        <v>386</v>
      </c>
      <c r="D305" s="1">
        <v>0.627</v>
      </c>
      <c r="E305" t="s">
        <v>387</v>
      </c>
      <c r="F305">
        <v>3.1230000000000002</v>
      </c>
    </row>
    <row r="307" spans="1:6">
      <c r="A307" t="s">
        <v>1155</v>
      </c>
    </row>
    <row r="308" spans="1:6">
      <c r="A308" t="s">
        <v>5</v>
      </c>
    </row>
    <row r="309" spans="1:6">
      <c r="A309" t="s">
        <v>3</v>
      </c>
      <c r="B309" s="3">
        <v>172724</v>
      </c>
    </row>
    <row r="310" spans="1:6">
      <c r="A310" t="s">
        <v>1</v>
      </c>
      <c r="B310" s="1">
        <v>0.17899999999999999</v>
      </c>
      <c r="C310" t="s">
        <v>386</v>
      </c>
      <c r="D310" s="1">
        <v>0.82099999999999995</v>
      </c>
      <c r="E310" t="s">
        <v>387</v>
      </c>
      <c r="F310">
        <v>0.29299999999999998</v>
      </c>
    </row>
    <row r="312" spans="1:6">
      <c r="A312" t="s">
        <v>6</v>
      </c>
    </row>
    <row r="313" spans="1:6">
      <c r="A313" t="s">
        <v>3</v>
      </c>
      <c r="B313">
        <v>183.57</v>
      </c>
    </row>
    <row r="314" spans="1:6">
      <c r="A314" t="s">
        <v>1</v>
      </c>
      <c r="B314" s="1">
        <v>0.13500000000000001</v>
      </c>
      <c r="C314" t="s">
        <v>386</v>
      </c>
      <c r="D314" s="1">
        <v>0.86499999999999999</v>
      </c>
      <c r="E314" t="s">
        <v>387</v>
      </c>
      <c r="F314">
        <v>0.48899999999999999</v>
      </c>
    </row>
    <row r="316" spans="1:6">
      <c r="A316" t="s">
        <v>1156</v>
      </c>
    </row>
    <row r="317" spans="1:6">
      <c r="A317" t="s">
        <v>5</v>
      </c>
    </row>
    <row r="318" spans="1:6">
      <c r="A318" t="s">
        <v>3</v>
      </c>
      <c r="B318" s="3">
        <v>6810309</v>
      </c>
    </row>
    <row r="319" spans="1:6">
      <c r="A319" t="s">
        <v>1</v>
      </c>
      <c r="B319" s="1">
        <v>0.108</v>
      </c>
      <c r="C319" t="s">
        <v>386</v>
      </c>
      <c r="D319" s="1">
        <v>0.89200000000000002</v>
      </c>
      <c r="E319" t="s">
        <v>387</v>
      </c>
      <c r="F319">
        <v>102.78</v>
      </c>
    </row>
    <row r="321" spans="1:6">
      <c r="A321" t="s">
        <v>6</v>
      </c>
    </row>
    <row r="322" spans="1:6">
      <c r="A322" t="s">
        <v>3</v>
      </c>
      <c r="B322" s="3">
        <v>7477532</v>
      </c>
    </row>
    <row r="323" spans="1:6">
      <c r="A323" t="s">
        <v>1</v>
      </c>
      <c r="B323" s="1">
        <v>0.105</v>
      </c>
      <c r="C323" t="s">
        <v>386</v>
      </c>
      <c r="D323" s="1">
        <v>0.89500000000000002</v>
      </c>
      <c r="E323" t="s">
        <v>387</v>
      </c>
      <c r="F323">
        <v>199.54499999999999</v>
      </c>
    </row>
    <row r="325" spans="1:6">
      <c r="A325" t="s">
        <v>1157</v>
      </c>
    </row>
    <row r="326" spans="1:6">
      <c r="A326" t="s">
        <v>5</v>
      </c>
    </row>
    <row r="327" spans="1:6">
      <c r="A327" t="s">
        <v>3</v>
      </c>
      <c r="B327" s="3">
        <v>26499</v>
      </c>
    </row>
    <row r="328" spans="1:6">
      <c r="A328" t="s">
        <v>1</v>
      </c>
      <c r="B328" s="1">
        <v>0.40699999999999997</v>
      </c>
      <c r="C328" t="s">
        <v>386</v>
      </c>
      <c r="D328" s="1">
        <v>0.59299999999999997</v>
      </c>
      <c r="E328" t="s">
        <v>387</v>
      </c>
      <c r="F328">
        <v>5.2999999999999999E-2</v>
      </c>
    </row>
    <row r="330" spans="1:6">
      <c r="A330" t="s">
        <v>6</v>
      </c>
    </row>
    <row r="331" spans="1:6">
      <c r="A331" t="s">
        <v>3</v>
      </c>
      <c r="B331" s="3">
        <v>27606</v>
      </c>
    </row>
    <row r="332" spans="1:6">
      <c r="A332" t="s">
        <v>1</v>
      </c>
      <c r="B332" s="1">
        <v>0.38900000000000001</v>
      </c>
      <c r="C332" t="s">
        <v>386</v>
      </c>
      <c r="D332" s="1">
        <v>0.61099999999999999</v>
      </c>
      <c r="E332" t="s">
        <v>387</v>
      </c>
      <c r="F332">
        <v>0.105</v>
      </c>
    </row>
    <row r="334" spans="1:6">
      <c r="A334" t="s">
        <v>1158</v>
      </c>
    </row>
    <row r="335" spans="1:6">
      <c r="A335" t="s">
        <v>5</v>
      </c>
    </row>
    <row r="336" spans="1:6">
      <c r="A336" t="s">
        <v>3</v>
      </c>
      <c r="B336">
        <v>161.1</v>
      </c>
    </row>
    <row r="337" spans="1:6">
      <c r="A337" t="s">
        <v>1</v>
      </c>
      <c r="B337" s="1">
        <v>0.35899999999999999</v>
      </c>
      <c r="C337" t="s">
        <v>386</v>
      </c>
      <c r="D337" s="1">
        <v>0.64100000000000001</v>
      </c>
      <c r="E337" t="s">
        <v>387</v>
      </c>
      <c r="F337">
        <v>2.7770000000000001</v>
      </c>
    </row>
    <row r="339" spans="1:6">
      <c r="A339" t="s">
        <v>6</v>
      </c>
    </row>
    <row r="340" spans="1:6">
      <c r="A340" t="s">
        <v>3</v>
      </c>
      <c r="B340" s="3">
        <v>164482</v>
      </c>
    </row>
    <row r="341" spans="1:6">
      <c r="A341" t="s">
        <v>1</v>
      </c>
      <c r="B341" s="1">
        <v>0.34499999999999997</v>
      </c>
      <c r="C341" t="s">
        <v>386</v>
      </c>
      <c r="D341" s="1">
        <v>0.65500000000000003</v>
      </c>
      <c r="E341" t="s">
        <v>387</v>
      </c>
      <c r="F341">
        <v>3.25</v>
      </c>
    </row>
    <row r="343" spans="1:6">
      <c r="A343" t="s">
        <v>1159</v>
      </c>
    </row>
    <row r="344" spans="1:6">
      <c r="A344" t="s">
        <v>5</v>
      </c>
    </row>
    <row r="345" spans="1:6">
      <c r="A345" t="s">
        <v>3</v>
      </c>
      <c r="B345" s="3">
        <v>531871</v>
      </c>
    </row>
    <row r="346" spans="1:6">
      <c r="A346" t="s">
        <v>1</v>
      </c>
      <c r="B346" s="1">
        <v>0.50800000000000001</v>
      </c>
      <c r="C346" t="s">
        <v>386</v>
      </c>
      <c r="D346" s="1">
        <v>0.49199999999999999</v>
      </c>
      <c r="E346" t="s">
        <v>387</v>
      </c>
      <c r="F346">
        <v>3.1190000000000002</v>
      </c>
    </row>
    <row r="348" spans="1:6">
      <c r="A348" t="s">
        <v>6</v>
      </c>
    </row>
    <row r="349" spans="1:6">
      <c r="A349" t="s">
        <v>3</v>
      </c>
      <c r="B349" s="3">
        <v>562462</v>
      </c>
    </row>
    <row r="350" spans="1:6">
      <c r="A350" t="s">
        <v>1</v>
      </c>
      <c r="B350" s="1">
        <v>0.50800000000000001</v>
      </c>
      <c r="C350" t="s">
        <v>386</v>
      </c>
      <c r="D350" s="1">
        <v>0.49199999999999999</v>
      </c>
      <c r="E350" t="s">
        <v>387</v>
      </c>
      <c r="F350">
        <v>4.5579999999999998</v>
      </c>
    </row>
    <row r="352" spans="1:6">
      <c r="A352" t="s">
        <v>1160</v>
      </c>
    </row>
    <row r="353" spans="1:6">
      <c r="A353" t="s">
        <v>5</v>
      </c>
    </row>
    <row r="354" spans="1:6">
      <c r="A354" t="s">
        <v>3</v>
      </c>
      <c r="B354" s="3">
        <v>541314</v>
      </c>
    </row>
    <row r="355" spans="1:6">
      <c r="A355" t="s">
        <v>1</v>
      </c>
      <c r="B355" s="1">
        <v>0.39800000000000002</v>
      </c>
      <c r="C355" t="s">
        <v>386</v>
      </c>
      <c r="D355" s="1">
        <v>0.60199999999999998</v>
      </c>
      <c r="E355" t="s">
        <v>387</v>
      </c>
      <c r="F355">
        <v>1.4139999999999999</v>
      </c>
    </row>
    <row r="357" spans="1:6">
      <c r="A357" t="s">
        <v>6</v>
      </c>
    </row>
    <row r="358" spans="1:6">
      <c r="A358" t="s">
        <v>3</v>
      </c>
      <c r="B358" s="3">
        <v>580954</v>
      </c>
    </row>
    <row r="359" spans="1:6">
      <c r="A359" t="s">
        <v>1</v>
      </c>
      <c r="B359" s="1">
        <v>0.376</v>
      </c>
      <c r="C359" t="s">
        <v>386</v>
      </c>
      <c r="D359" s="1">
        <v>0.624</v>
      </c>
      <c r="E359" t="s">
        <v>387</v>
      </c>
      <c r="F359">
        <v>2.72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99"/>
  <sheetViews>
    <sheetView topLeftCell="A37" workbookViewId="0">
      <selection activeCell="R2" sqref="R2:R99"/>
    </sheetView>
  </sheetViews>
  <sheetFormatPr baseColWidth="10" defaultRowHeight="15" x14ac:dyDescent="0"/>
  <sheetData>
    <row r="1" spans="1:23" ht="30">
      <c r="A1" t="s">
        <v>239</v>
      </c>
      <c r="R1" s="4" t="s">
        <v>832</v>
      </c>
      <c r="S1" s="4" t="s">
        <v>830</v>
      </c>
      <c r="T1" s="5" t="s">
        <v>1166</v>
      </c>
      <c r="U1" s="5" t="s">
        <v>1167</v>
      </c>
    </row>
    <row r="2" spans="1:23">
      <c r="A2" t="s">
        <v>271</v>
      </c>
      <c r="O2" t="s">
        <v>198</v>
      </c>
      <c r="R2">
        <f ca="1">INDIRECT("F"&amp;(5+13*$W1))</f>
        <v>0.627</v>
      </c>
      <c r="S2">
        <f ca="1">INDIRECT("F"&amp;(12+13*$W1))</f>
        <v>47.439</v>
      </c>
      <c r="T2">
        <f ca="1">INDIRECT("F"&amp;(9+13*$W1))</f>
        <v>0.69</v>
      </c>
      <c r="U2">
        <f ca="1">INDIRECT("B"&amp;(8+13*$W1))</f>
        <v>580.78200000000004</v>
      </c>
      <c r="W2">
        <v>1</v>
      </c>
    </row>
    <row r="3" spans="1:23">
      <c r="A3" t="s">
        <v>272</v>
      </c>
      <c r="O3" t="s">
        <v>200</v>
      </c>
      <c r="R3">
        <f t="shared" ref="R3:R66" ca="1" si="0">INDIRECT("F"&amp;(5+13*$W2))</f>
        <v>0.105</v>
      </c>
      <c r="S3">
        <f t="shared" ref="S3:S66" ca="1" si="1">INDIRECT("F"&amp;(12+13*$W2))</f>
        <v>10.208</v>
      </c>
      <c r="T3">
        <f t="shared" ref="T3:T66" ca="1" si="2">INDIRECT("F"&amp;(9+13*$W2))</f>
        <v>0.11799999999999999</v>
      </c>
      <c r="U3">
        <f t="shared" ref="U3:U66" ca="1" si="3">INDIRECT("B"&amp;(8+13*$W2))</f>
        <v>64.92</v>
      </c>
      <c r="W3">
        <f>W2+1</f>
        <v>2</v>
      </c>
    </row>
    <row r="4" spans="1:23">
      <c r="A4" t="s">
        <v>0</v>
      </c>
      <c r="O4" t="s">
        <v>201</v>
      </c>
      <c r="R4">
        <f t="shared" ca="1" si="0"/>
        <v>5.5E-2</v>
      </c>
      <c r="S4">
        <f t="shared" ca="1" si="1"/>
        <v>8.2309999999999999</v>
      </c>
      <c r="T4">
        <f t="shared" ca="1" si="2"/>
        <v>0.34</v>
      </c>
      <c r="U4">
        <f t="shared" ca="1" si="3"/>
        <v>54.981999999999999</v>
      </c>
      <c r="W4">
        <f t="shared" ref="W4:W67" si="4">W3+1</f>
        <v>3</v>
      </c>
    </row>
    <row r="5" spans="1:23">
      <c r="A5" t="s">
        <v>1</v>
      </c>
      <c r="B5" s="1">
        <v>9.2999999999999999E-2</v>
      </c>
      <c r="C5" t="s">
        <v>386</v>
      </c>
      <c r="D5" s="1">
        <v>0.90700000000000003</v>
      </c>
      <c r="E5" t="s">
        <v>387</v>
      </c>
      <c r="F5">
        <v>0.627</v>
      </c>
      <c r="O5" t="s">
        <v>202</v>
      </c>
      <c r="R5">
        <f t="shared" ca="1" si="0"/>
        <v>3.0000000000000001E-3</v>
      </c>
      <c r="S5">
        <f t="shared" ca="1" si="1"/>
        <v>0.84499999999999997</v>
      </c>
      <c r="T5">
        <f t="shared" ca="1" si="2"/>
        <v>0.11700000000000001</v>
      </c>
      <c r="U5">
        <f t="shared" ca="1" si="3"/>
        <v>15.026</v>
      </c>
      <c r="W5">
        <f t="shared" si="4"/>
        <v>4</v>
      </c>
    </row>
    <row r="6" spans="1:23">
      <c r="O6" t="s">
        <v>203</v>
      </c>
      <c r="R6">
        <f t="shared" ca="1" si="0"/>
        <v>1.7000000000000001E-2</v>
      </c>
      <c r="S6">
        <f t="shared" ca="1" si="1"/>
        <v>9.3320000000000007</v>
      </c>
      <c r="T6">
        <f t="shared" ca="1" si="2"/>
        <v>0.52300000000000002</v>
      </c>
      <c r="U6">
        <f t="shared" ca="1" si="3"/>
        <v>174.51300000000001</v>
      </c>
      <c r="W6">
        <f t="shared" si="4"/>
        <v>5</v>
      </c>
    </row>
    <row r="7" spans="1:23">
      <c r="A7" t="s">
        <v>1165</v>
      </c>
      <c r="O7" t="s">
        <v>204</v>
      </c>
      <c r="R7">
        <f t="shared" ca="1" si="0"/>
        <v>3.0000000000000001E-3</v>
      </c>
      <c r="S7">
        <f t="shared" ca="1" si="1"/>
        <v>4.5110000000000001</v>
      </c>
      <c r="T7">
        <f t="shared" ca="1" si="2"/>
        <v>0.13200000000000001</v>
      </c>
      <c r="U7">
        <f t="shared" ca="1" si="3"/>
        <v>174.191</v>
      </c>
      <c r="W7">
        <f t="shared" si="4"/>
        <v>6</v>
      </c>
    </row>
    <row r="8" spans="1:23">
      <c r="A8" t="s">
        <v>3</v>
      </c>
      <c r="B8" s="3">
        <v>580.78200000000004</v>
      </c>
      <c r="O8" t="s">
        <v>205</v>
      </c>
      <c r="R8">
        <f t="shared" ca="1" si="0"/>
        <v>4.0000000000000001E-3</v>
      </c>
      <c r="S8">
        <f t="shared" ca="1" si="1"/>
        <v>1.224</v>
      </c>
      <c r="T8">
        <f t="shared" ca="1" si="2"/>
        <v>2.5999999999999999E-2</v>
      </c>
      <c r="U8">
        <f t="shared" ca="1" si="3"/>
        <v>66.786000000000001</v>
      </c>
      <c r="W8">
        <f t="shared" si="4"/>
        <v>7</v>
      </c>
    </row>
    <row r="9" spans="1:23">
      <c r="A9" t="s">
        <v>1</v>
      </c>
      <c r="B9" s="1">
        <v>2E-3</v>
      </c>
      <c r="C9" t="s">
        <v>386</v>
      </c>
      <c r="D9" s="1">
        <v>0.998</v>
      </c>
      <c r="E9" t="s">
        <v>387</v>
      </c>
      <c r="F9">
        <v>0.69</v>
      </c>
      <c r="O9" t="s">
        <v>206</v>
      </c>
      <c r="R9">
        <f t="shared" ca="1" si="0"/>
        <v>6.0000000000000001E-3</v>
      </c>
      <c r="S9">
        <f t="shared" ca="1" si="1"/>
        <v>2.0099999999999998</v>
      </c>
      <c r="T9">
        <f t="shared" ca="1" si="2"/>
        <v>6.8000000000000005E-2</v>
      </c>
      <c r="U9">
        <f t="shared" ca="1" si="3"/>
        <v>83.704999999999998</v>
      </c>
      <c r="W9">
        <f t="shared" si="4"/>
        <v>8</v>
      </c>
    </row>
    <row r="10" spans="1:23">
      <c r="A10" t="s">
        <v>1168</v>
      </c>
      <c r="O10" t="s">
        <v>207</v>
      </c>
      <c r="R10">
        <f t="shared" ca="1" si="0"/>
        <v>1.9E-2</v>
      </c>
      <c r="S10">
        <f t="shared" ca="1" si="1"/>
        <v>28.75</v>
      </c>
      <c r="T10">
        <f t="shared" ca="1" si="2"/>
        <v>0.72099999999999997</v>
      </c>
      <c r="U10">
        <f t="shared" ca="1" si="3"/>
        <v>126.444</v>
      </c>
      <c r="W10">
        <f t="shared" si="4"/>
        <v>9</v>
      </c>
    </row>
    <row r="11" spans="1:23">
      <c r="A11" t="s">
        <v>4</v>
      </c>
      <c r="O11" t="s">
        <v>347</v>
      </c>
      <c r="R11">
        <f t="shared" ca="1" si="0"/>
        <v>3.0000000000000001E-3</v>
      </c>
      <c r="S11">
        <f t="shared" ca="1" si="1"/>
        <v>3.3490000000000002</v>
      </c>
      <c r="T11">
        <f t="shared" ca="1" si="2"/>
        <v>8.4000000000000005E-2</v>
      </c>
      <c r="U11">
        <f t="shared" ca="1" si="3"/>
        <v>155.59800000000001</v>
      </c>
      <c r="W11">
        <f t="shared" si="4"/>
        <v>10</v>
      </c>
    </row>
    <row r="12" spans="1:23">
      <c r="A12" t="s">
        <v>1</v>
      </c>
      <c r="B12" s="2">
        <v>0</v>
      </c>
      <c r="C12" t="s">
        <v>386</v>
      </c>
      <c r="D12" s="2">
        <v>1</v>
      </c>
      <c r="E12" t="s">
        <v>387</v>
      </c>
      <c r="F12">
        <v>47.439</v>
      </c>
      <c r="O12" t="s">
        <v>209</v>
      </c>
      <c r="R12">
        <f t="shared" ca="1" si="0"/>
        <v>1E-3</v>
      </c>
      <c r="S12">
        <f t="shared" ca="1" si="1"/>
        <v>0.52200000000000002</v>
      </c>
      <c r="T12">
        <f t="shared" ca="1" si="2"/>
        <v>2.5000000000000001E-2</v>
      </c>
      <c r="U12">
        <f t="shared" ca="1" si="3"/>
        <v>25.050999999999998</v>
      </c>
      <c r="W12">
        <f t="shared" si="4"/>
        <v>11</v>
      </c>
    </row>
    <row r="13" spans="1:23">
      <c r="O13" t="s">
        <v>210</v>
      </c>
      <c r="R13">
        <f t="shared" ca="1" si="0"/>
        <v>2E-3</v>
      </c>
      <c r="S13">
        <f t="shared" ca="1" si="1"/>
        <v>0.65</v>
      </c>
      <c r="T13">
        <f t="shared" ca="1" si="2"/>
        <v>3.9E-2</v>
      </c>
      <c r="U13">
        <f t="shared" ca="1" si="3"/>
        <v>51.723999999999997</v>
      </c>
      <c r="W13">
        <f t="shared" si="4"/>
        <v>12</v>
      </c>
    </row>
    <row r="14" spans="1:23">
      <c r="A14" t="s">
        <v>240</v>
      </c>
      <c r="O14" t="s">
        <v>211</v>
      </c>
      <c r="R14">
        <f t="shared" ca="1" si="0"/>
        <v>2E-3</v>
      </c>
      <c r="S14">
        <f t="shared" ca="1" si="1"/>
        <v>0.222</v>
      </c>
      <c r="T14">
        <f t="shared" ca="1" si="2"/>
        <v>1.6E-2</v>
      </c>
      <c r="U14">
        <f t="shared" ca="1" si="3"/>
        <v>12.305999999999999</v>
      </c>
      <c r="W14">
        <f t="shared" si="4"/>
        <v>13</v>
      </c>
    </row>
    <row r="15" spans="1:23">
      <c r="A15" t="s">
        <v>273</v>
      </c>
      <c r="O15" t="s">
        <v>212</v>
      </c>
      <c r="R15">
        <f t="shared" ca="1" si="0"/>
        <v>3.0000000000000001E-3</v>
      </c>
      <c r="S15">
        <f t="shared" ca="1" si="1"/>
        <v>0.23300000000000001</v>
      </c>
      <c r="T15">
        <f t="shared" ca="1" si="2"/>
        <v>3.6999999999999998E-2</v>
      </c>
      <c r="U15">
        <f t="shared" ca="1" si="3"/>
        <v>19.408000000000001</v>
      </c>
      <c r="W15">
        <f t="shared" si="4"/>
        <v>14</v>
      </c>
    </row>
    <row r="16" spans="1:23">
      <c r="A16" t="s">
        <v>274</v>
      </c>
      <c r="O16" t="s">
        <v>213</v>
      </c>
      <c r="R16">
        <f t="shared" ca="1" si="0"/>
        <v>8.9999999999999993E-3</v>
      </c>
      <c r="S16">
        <f t="shared" ca="1" si="1"/>
        <v>3.9630000000000001</v>
      </c>
      <c r="T16">
        <f t="shared" ca="1" si="2"/>
        <v>0.67200000000000004</v>
      </c>
      <c r="U16">
        <f t="shared" ca="1" si="3"/>
        <v>32.981000000000002</v>
      </c>
      <c r="W16">
        <f t="shared" si="4"/>
        <v>15</v>
      </c>
    </row>
    <row r="17" spans="1:23">
      <c r="A17" t="s">
        <v>0</v>
      </c>
      <c r="O17" t="s">
        <v>214</v>
      </c>
      <c r="R17">
        <f t="shared" ca="1" si="0"/>
        <v>1.0999999999999999E-2</v>
      </c>
      <c r="S17">
        <f t="shared" ca="1" si="1"/>
        <v>41.128</v>
      </c>
      <c r="T17">
        <f t="shared" ca="1" si="2"/>
        <v>0.56999999999999995</v>
      </c>
      <c r="U17">
        <f t="shared" ca="1" si="3"/>
        <v>123.85899999999999</v>
      </c>
      <c r="W17">
        <f t="shared" si="4"/>
        <v>16</v>
      </c>
    </row>
    <row r="18" spans="1:23">
      <c r="A18" t="s">
        <v>1</v>
      </c>
      <c r="B18" s="2">
        <v>0.35</v>
      </c>
      <c r="C18" t="s">
        <v>386</v>
      </c>
      <c r="D18" s="2">
        <v>0.65</v>
      </c>
      <c r="E18" t="s">
        <v>387</v>
      </c>
      <c r="F18">
        <v>0.105</v>
      </c>
      <c r="O18" t="s">
        <v>215</v>
      </c>
      <c r="R18">
        <f t="shared" ca="1" si="0"/>
        <v>1.4999999999999999E-2</v>
      </c>
      <c r="S18">
        <f t="shared" ca="1" si="1"/>
        <v>74.043999999999997</v>
      </c>
      <c r="T18">
        <f t="shared" ca="1" si="2"/>
        <v>0.217</v>
      </c>
      <c r="U18">
        <f t="shared" ca="1" si="3"/>
        <v>104.255</v>
      </c>
      <c r="W18">
        <f t="shared" si="4"/>
        <v>17</v>
      </c>
    </row>
    <row r="19" spans="1:23">
      <c r="O19" t="s">
        <v>216</v>
      </c>
      <c r="R19">
        <f t="shared" ca="1" si="0"/>
        <v>4.0000000000000001E-3</v>
      </c>
      <c r="S19">
        <f t="shared" ca="1" si="1"/>
        <v>1.516</v>
      </c>
      <c r="T19">
        <f t="shared" ca="1" si="2"/>
        <v>0.26500000000000001</v>
      </c>
      <c r="U19">
        <f t="shared" ca="1" si="3"/>
        <v>5.8049999999999997</v>
      </c>
      <c r="W19">
        <f t="shared" si="4"/>
        <v>18</v>
      </c>
    </row>
    <row r="20" spans="1:23">
      <c r="A20" t="s">
        <v>1165</v>
      </c>
      <c r="O20" t="s">
        <v>217</v>
      </c>
      <c r="R20">
        <f t="shared" ca="1" si="0"/>
        <v>1E-3</v>
      </c>
      <c r="S20">
        <f t="shared" ca="1" si="1"/>
        <v>9.6000000000000002E-2</v>
      </c>
      <c r="T20">
        <f t="shared" ca="1" si="2"/>
        <v>2E-3</v>
      </c>
      <c r="U20">
        <f t="shared" ca="1" si="3"/>
        <v>6.7510000000000003</v>
      </c>
      <c r="W20">
        <f t="shared" si="4"/>
        <v>19</v>
      </c>
    </row>
    <row r="21" spans="1:23">
      <c r="A21" t="s">
        <v>3</v>
      </c>
      <c r="B21">
        <v>64.92</v>
      </c>
      <c r="O21" t="s">
        <v>218</v>
      </c>
      <c r="R21">
        <f t="shared" ca="1" si="0"/>
        <v>1E-3</v>
      </c>
      <c r="S21">
        <f t="shared" ca="1" si="1"/>
        <v>0.10299999999999999</v>
      </c>
      <c r="T21">
        <f t="shared" ca="1" si="2"/>
        <v>3.0000000000000001E-3</v>
      </c>
      <c r="U21">
        <f t="shared" ca="1" si="3"/>
        <v>3.9590000000000001</v>
      </c>
      <c r="W21">
        <f t="shared" si="4"/>
        <v>20</v>
      </c>
    </row>
    <row r="22" spans="1:23">
      <c r="A22" t="s">
        <v>1</v>
      </c>
      <c r="B22" s="2">
        <v>0.35</v>
      </c>
      <c r="C22" t="s">
        <v>386</v>
      </c>
      <c r="D22" s="2">
        <v>0.65</v>
      </c>
      <c r="E22" t="s">
        <v>387</v>
      </c>
      <c r="F22">
        <v>0.11799999999999999</v>
      </c>
      <c r="O22" t="s">
        <v>219</v>
      </c>
      <c r="R22">
        <f t="shared" ca="1" si="0"/>
        <v>1E-3</v>
      </c>
      <c r="S22">
        <f t="shared" ca="1" si="1"/>
        <v>0.39600000000000002</v>
      </c>
      <c r="T22">
        <f t="shared" ca="1" si="2"/>
        <v>2.1000000000000001E-2</v>
      </c>
      <c r="U22">
        <f t="shared" ca="1" si="3"/>
        <v>8.7520000000000007</v>
      </c>
      <c r="W22">
        <f t="shared" si="4"/>
        <v>21</v>
      </c>
    </row>
    <row r="23" spans="1:23">
      <c r="A23" t="s">
        <v>1169</v>
      </c>
      <c r="O23" t="s">
        <v>220</v>
      </c>
      <c r="R23">
        <f t="shared" ca="1" si="0"/>
        <v>1E-3</v>
      </c>
      <c r="S23">
        <f t="shared" ca="1" si="1"/>
        <v>0.41799999999999998</v>
      </c>
      <c r="T23">
        <f t="shared" ca="1" si="2"/>
        <v>4.0000000000000001E-3</v>
      </c>
      <c r="U23">
        <f t="shared" ca="1" si="3"/>
        <v>26.43</v>
      </c>
      <c r="W23">
        <f t="shared" si="4"/>
        <v>22</v>
      </c>
    </row>
    <row r="24" spans="1:23">
      <c r="A24" t="s">
        <v>4</v>
      </c>
      <c r="O24" t="s">
        <v>348</v>
      </c>
      <c r="R24">
        <f t="shared" ca="1" si="0"/>
        <v>2E-3</v>
      </c>
      <c r="S24">
        <f t="shared" ca="1" si="1"/>
        <v>6.5000000000000002E-2</v>
      </c>
      <c r="T24">
        <f t="shared" ca="1" si="2"/>
        <v>4.0000000000000001E-3</v>
      </c>
      <c r="U24">
        <f t="shared" ca="1" si="3"/>
        <v>1.7709999999999999</v>
      </c>
      <c r="W24">
        <f t="shared" si="4"/>
        <v>23</v>
      </c>
    </row>
    <row r="25" spans="1:23">
      <c r="A25" t="s">
        <v>1</v>
      </c>
      <c r="B25" s="1">
        <v>0.35199999999999998</v>
      </c>
      <c r="C25" t="s">
        <v>386</v>
      </c>
      <c r="D25" s="1">
        <v>0.64800000000000002</v>
      </c>
      <c r="E25" t="s">
        <v>387</v>
      </c>
      <c r="F25">
        <v>10.208</v>
      </c>
      <c r="O25" t="s">
        <v>222</v>
      </c>
      <c r="R25">
        <f t="shared" ca="1" si="0"/>
        <v>1E-3</v>
      </c>
      <c r="S25">
        <f t="shared" ca="1" si="1"/>
        <v>0.21</v>
      </c>
      <c r="T25">
        <f t="shared" ca="1" si="2"/>
        <v>3.0000000000000001E-3</v>
      </c>
      <c r="U25">
        <f t="shared" ca="1" si="3"/>
        <v>14.451000000000001</v>
      </c>
      <c r="W25">
        <f t="shared" si="4"/>
        <v>24</v>
      </c>
    </row>
    <row r="26" spans="1:23">
      <c r="O26" t="s">
        <v>223</v>
      </c>
      <c r="R26">
        <f t="shared" ca="1" si="0"/>
        <v>2E-3</v>
      </c>
      <c r="S26">
        <f t="shared" ca="1" si="1"/>
        <v>0.3</v>
      </c>
      <c r="T26">
        <f t="shared" ca="1" si="2"/>
        <v>7.0000000000000001E-3</v>
      </c>
      <c r="U26">
        <f t="shared" ca="1" si="3"/>
        <v>2.7879999999999998</v>
      </c>
      <c r="W26">
        <f t="shared" si="4"/>
        <v>25</v>
      </c>
    </row>
    <row r="27" spans="1:23">
      <c r="A27" t="s">
        <v>241</v>
      </c>
      <c r="O27" t="s">
        <v>224</v>
      </c>
      <c r="R27">
        <f t="shared" ca="1" si="0"/>
        <v>2E-3</v>
      </c>
      <c r="S27">
        <f t="shared" ca="1" si="1"/>
        <v>0.70099999999999996</v>
      </c>
      <c r="T27">
        <f t="shared" ca="1" si="2"/>
        <v>0.11899999999999999</v>
      </c>
      <c r="U27">
        <f t="shared" ca="1" si="3"/>
        <v>2.2890000000000001</v>
      </c>
      <c r="W27">
        <f t="shared" si="4"/>
        <v>26</v>
      </c>
    </row>
    <row r="28" spans="1:23">
      <c r="A28" t="s">
        <v>275</v>
      </c>
      <c r="O28" t="s">
        <v>225</v>
      </c>
      <c r="R28">
        <f t="shared" ca="1" si="0"/>
        <v>2E-3</v>
      </c>
      <c r="S28">
        <f t="shared" ca="1" si="1"/>
        <v>0.42299999999999999</v>
      </c>
      <c r="T28">
        <f t="shared" ca="1" si="2"/>
        <v>8.9999999999999993E-3</v>
      </c>
      <c r="U28">
        <f t="shared" ca="1" si="3"/>
        <v>1.181</v>
      </c>
      <c r="W28">
        <f t="shared" si="4"/>
        <v>27</v>
      </c>
    </row>
    <row r="29" spans="1:23">
      <c r="A29" t="s">
        <v>276</v>
      </c>
      <c r="O29" t="s">
        <v>226</v>
      </c>
      <c r="R29">
        <f t="shared" ca="1" si="0"/>
        <v>7.0000000000000001E-3</v>
      </c>
      <c r="S29">
        <f t="shared" ca="1" si="1"/>
        <v>0.16700000000000001</v>
      </c>
      <c r="T29">
        <f t="shared" ca="1" si="2"/>
        <v>2.1000000000000001E-2</v>
      </c>
      <c r="U29">
        <f t="shared" ca="1" si="3"/>
        <v>0.36699999999999999</v>
      </c>
      <c r="W29">
        <f t="shared" si="4"/>
        <v>28</v>
      </c>
    </row>
    <row r="30" spans="1:23">
      <c r="A30" t="s">
        <v>0</v>
      </c>
      <c r="O30" t="s">
        <v>349</v>
      </c>
      <c r="R30">
        <f t="shared" ca="1" si="0"/>
        <v>2E-3</v>
      </c>
      <c r="S30">
        <f t="shared" ca="1" si="1"/>
        <v>0.193</v>
      </c>
      <c r="T30">
        <f t="shared" ca="1" si="2"/>
        <v>7.0000000000000001E-3</v>
      </c>
      <c r="U30">
        <f t="shared" ca="1" si="3"/>
        <v>0.56200000000000006</v>
      </c>
      <c r="W30">
        <f t="shared" si="4"/>
        <v>29</v>
      </c>
    </row>
    <row r="31" spans="1:23">
      <c r="A31" t="s">
        <v>1</v>
      </c>
      <c r="B31" s="1">
        <v>5.0000000000000001E-3</v>
      </c>
      <c r="C31" t="s">
        <v>386</v>
      </c>
      <c r="D31" s="1">
        <v>0.995</v>
      </c>
      <c r="E31" t="s">
        <v>387</v>
      </c>
      <c r="F31">
        <v>5.5E-2</v>
      </c>
      <c r="O31" t="s">
        <v>350</v>
      </c>
      <c r="R31">
        <f t="shared" ca="1" si="0"/>
        <v>3.0000000000000001E-3</v>
      </c>
      <c r="S31">
        <f t="shared" ca="1" si="1"/>
        <v>0.16200000000000001</v>
      </c>
      <c r="T31">
        <f t="shared" ca="1" si="2"/>
        <v>1.2999999999999999E-2</v>
      </c>
      <c r="U31">
        <f t="shared" ca="1" si="3"/>
        <v>0.34</v>
      </c>
      <c r="W31">
        <f t="shared" si="4"/>
        <v>30</v>
      </c>
    </row>
    <row r="32" spans="1:23">
      <c r="O32" t="s">
        <v>228</v>
      </c>
      <c r="R32">
        <f t="shared" ca="1" si="0"/>
        <v>2E-3</v>
      </c>
      <c r="S32">
        <f t="shared" ca="1" si="1"/>
        <v>7.0999999999999994E-2</v>
      </c>
      <c r="T32">
        <f t="shared" ca="1" si="2"/>
        <v>6.0000000000000001E-3</v>
      </c>
      <c r="U32">
        <f t="shared" ca="1" si="3"/>
        <v>0.29799999999999999</v>
      </c>
      <c r="W32">
        <f t="shared" si="4"/>
        <v>31</v>
      </c>
    </row>
    <row r="33" spans="1:23">
      <c r="A33" t="s">
        <v>1165</v>
      </c>
      <c r="O33" t="s">
        <v>351</v>
      </c>
      <c r="R33">
        <f t="shared" ca="1" si="0"/>
        <v>2E-3</v>
      </c>
      <c r="S33">
        <f t="shared" ca="1" si="1"/>
        <v>0.106</v>
      </c>
      <c r="T33">
        <f t="shared" ca="1" si="2"/>
        <v>4.0000000000000001E-3</v>
      </c>
      <c r="U33">
        <f t="shared" ca="1" si="3"/>
        <v>0.375</v>
      </c>
      <c r="W33">
        <f t="shared" si="4"/>
        <v>32</v>
      </c>
    </row>
    <row r="34" spans="1:23">
      <c r="A34" t="s">
        <v>3</v>
      </c>
      <c r="B34" s="3">
        <v>54.981999999999999</v>
      </c>
      <c r="O34" t="s">
        <v>1056</v>
      </c>
      <c r="R34">
        <f t="shared" ca="1" si="0"/>
        <v>1.4999999999999999E-2</v>
      </c>
      <c r="S34">
        <f t="shared" ca="1" si="1"/>
        <v>13.061</v>
      </c>
      <c r="T34">
        <f t="shared" ca="1" si="2"/>
        <v>0.20499999999999999</v>
      </c>
      <c r="U34">
        <f t="shared" ca="1" si="3"/>
        <v>421.327</v>
      </c>
      <c r="W34">
        <f t="shared" si="4"/>
        <v>33</v>
      </c>
    </row>
    <row r="35" spans="1:23">
      <c r="A35" t="s">
        <v>1</v>
      </c>
      <c r="B35" s="1">
        <v>5.0000000000000001E-3</v>
      </c>
      <c r="C35" t="s">
        <v>386</v>
      </c>
      <c r="D35" s="1">
        <v>0.995</v>
      </c>
      <c r="E35" t="s">
        <v>387</v>
      </c>
      <c r="F35">
        <v>0.34</v>
      </c>
      <c r="O35" t="s">
        <v>1057</v>
      </c>
      <c r="R35">
        <f t="shared" ca="1" si="0"/>
        <v>1.2E-2</v>
      </c>
      <c r="S35">
        <f t="shared" ca="1" si="1"/>
        <v>42.838999999999999</v>
      </c>
      <c r="T35">
        <f t="shared" ca="1" si="2"/>
        <v>3.9820000000000002</v>
      </c>
      <c r="U35">
        <f t="shared" ca="1" si="3"/>
        <v>452.79199999999997</v>
      </c>
      <c r="W35">
        <f t="shared" si="4"/>
        <v>34</v>
      </c>
    </row>
    <row r="36" spans="1:23">
      <c r="A36" t="s">
        <v>1170</v>
      </c>
      <c r="O36" t="s">
        <v>1058</v>
      </c>
      <c r="R36">
        <f t="shared" ca="1" si="0"/>
        <v>6.0000000000000001E-3</v>
      </c>
      <c r="S36">
        <f t="shared" ca="1" si="1"/>
        <v>5.2869999999999999</v>
      </c>
      <c r="T36">
        <f t="shared" ca="1" si="2"/>
        <v>0.112</v>
      </c>
      <c r="U36">
        <f t="shared" ca="1" si="3"/>
        <v>215.56200000000001</v>
      </c>
      <c r="W36">
        <f t="shared" si="4"/>
        <v>35</v>
      </c>
    </row>
    <row r="37" spans="1:23">
      <c r="A37" t="s">
        <v>4</v>
      </c>
      <c r="O37" t="s">
        <v>1059</v>
      </c>
      <c r="R37">
        <f t="shared" ca="1" si="0"/>
        <v>5.0000000000000001E-3</v>
      </c>
      <c r="S37">
        <f t="shared" ca="1" si="1"/>
        <v>7.2370000000000001</v>
      </c>
      <c r="T37">
        <f t="shared" ca="1" si="2"/>
        <v>0.61599999999999999</v>
      </c>
      <c r="U37">
        <f t="shared" ca="1" si="3"/>
        <v>260.767</v>
      </c>
      <c r="W37">
        <f t="shared" si="4"/>
        <v>36</v>
      </c>
    </row>
    <row r="38" spans="1:23">
      <c r="A38" t="s">
        <v>1</v>
      </c>
      <c r="B38" s="2">
        <v>0.02</v>
      </c>
      <c r="C38" t="s">
        <v>386</v>
      </c>
      <c r="D38" s="2">
        <v>0.98</v>
      </c>
      <c r="E38" t="s">
        <v>387</v>
      </c>
      <c r="F38">
        <v>8.2309999999999999</v>
      </c>
      <c r="O38" t="s">
        <v>1060</v>
      </c>
      <c r="R38">
        <f t="shared" ca="1" si="0"/>
        <v>5.0000000000000001E-3</v>
      </c>
      <c r="S38">
        <f t="shared" ca="1" si="1"/>
        <v>6.992</v>
      </c>
      <c r="T38">
        <f t="shared" ca="1" si="2"/>
        <v>0.27200000000000002</v>
      </c>
      <c r="U38">
        <f t="shared" ca="1" si="3"/>
        <v>262.63900000000001</v>
      </c>
      <c r="W38">
        <f t="shared" si="4"/>
        <v>37</v>
      </c>
    </row>
    <row r="39" spans="1:23">
      <c r="O39" t="s">
        <v>1061</v>
      </c>
      <c r="R39">
        <f t="shared" ca="1" si="0"/>
        <v>4.0000000000000001E-3</v>
      </c>
      <c r="S39">
        <f t="shared" ca="1" si="1"/>
        <v>6.625</v>
      </c>
      <c r="T39">
        <f t="shared" ca="1" si="2"/>
        <v>0.115</v>
      </c>
      <c r="U39">
        <f t="shared" ca="1" si="3"/>
        <v>236.65700000000001</v>
      </c>
      <c r="W39">
        <f t="shared" si="4"/>
        <v>38</v>
      </c>
    </row>
    <row r="40" spans="1:23">
      <c r="A40" t="s">
        <v>242</v>
      </c>
      <c r="O40" t="s">
        <v>1062</v>
      </c>
      <c r="R40">
        <f t="shared" ca="1" si="0"/>
        <v>5.0000000000000001E-3</v>
      </c>
      <c r="S40">
        <f t="shared" ca="1" si="1"/>
        <v>4.9569999999999999</v>
      </c>
      <c r="T40">
        <f t="shared" ca="1" si="2"/>
        <v>0.114</v>
      </c>
      <c r="U40">
        <f t="shared" ca="1" si="3"/>
        <v>113.874</v>
      </c>
      <c r="W40">
        <f t="shared" si="4"/>
        <v>39</v>
      </c>
    </row>
    <row r="41" spans="1:23">
      <c r="A41" t="s">
        <v>277</v>
      </c>
      <c r="O41" t="s">
        <v>1063</v>
      </c>
      <c r="R41">
        <f t="shared" ca="1" si="0"/>
        <v>7.0000000000000007E-2</v>
      </c>
      <c r="S41">
        <f t="shared" ca="1" si="1"/>
        <v>59.23</v>
      </c>
      <c r="T41">
        <f t="shared" ca="1" si="2"/>
        <v>1.17</v>
      </c>
      <c r="U41">
        <f t="shared" ca="1" si="3"/>
        <v>434.012</v>
      </c>
      <c r="W41">
        <f t="shared" si="4"/>
        <v>40</v>
      </c>
    </row>
    <row r="42" spans="1:23">
      <c r="A42" t="s">
        <v>278</v>
      </c>
      <c r="O42" t="s">
        <v>1064</v>
      </c>
      <c r="R42">
        <f t="shared" ca="1" si="0"/>
        <v>5.1999999999999998E-2</v>
      </c>
      <c r="S42">
        <f t="shared" ca="1" si="1"/>
        <v>54.881</v>
      </c>
      <c r="T42">
        <f t="shared" ca="1" si="2"/>
        <v>1.026</v>
      </c>
      <c r="U42">
        <f t="shared" ca="1" si="3"/>
        <v>444.64600000000002</v>
      </c>
      <c r="W42">
        <f t="shared" si="4"/>
        <v>41</v>
      </c>
    </row>
    <row r="43" spans="1:23">
      <c r="A43" t="s">
        <v>0</v>
      </c>
      <c r="O43" t="s">
        <v>1065</v>
      </c>
      <c r="R43">
        <f t="shared" ca="1" si="0"/>
        <v>5.2999999999999999E-2</v>
      </c>
      <c r="S43">
        <f t="shared" ca="1" si="1"/>
        <v>70.978999999999999</v>
      </c>
      <c r="T43">
        <f t="shared" ca="1" si="2"/>
        <v>1.0209999999999999</v>
      </c>
      <c r="U43">
        <f t="shared" ca="1" si="3"/>
        <v>543.28399999999999</v>
      </c>
      <c r="W43">
        <f t="shared" si="4"/>
        <v>42</v>
      </c>
    </row>
    <row r="44" spans="1:23">
      <c r="A44" t="s">
        <v>1</v>
      </c>
      <c r="B44" s="1">
        <v>0.316</v>
      </c>
      <c r="C44" t="s">
        <v>386</v>
      </c>
      <c r="D44" s="1">
        <v>0.68400000000000005</v>
      </c>
      <c r="E44" t="s">
        <v>387</v>
      </c>
      <c r="F44">
        <v>3.0000000000000001E-3</v>
      </c>
      <c r="O44" t="s">
        <v>1066</v>
      </c>
      <c r="R44">
        <f t="shared" ca="1" si="0"/>
        <v>4.9000000000000002E-2</v>
      </c>
      <c r="S44">
        <f t="shared" ca="1" si="1"/>
        <v>296.517</v>
      </c>
      <c r="T44">
        <f t="shared" ca="1" si="2"/>
        <v>2.2050000000000001</v>
      </c>
      <c r="U44">
        <f t="shared" ca="1" si="3"/>
        <v>7482.4350000000004</v>
      </c>
      <c r="W44">
        <f t="shared" si="4"/>
        <v>43</v>
      </c>
    </row>
    <row r="45" spans="1:23">
      <c r="O45" t="s">
        <v>1067</v>
      </c>
      <c r="R45">
        <f t="shared" ca="1" si="0"/>
        <v>4.2000000000000003E-2</v>
      </c>
      <c r="S45">
        <f t="shared" ca="1" si="1"/>
        <v>228.08199999999999</v>
      </c>
      <c r="T45">
        <f t="shared" ca="1" si="2"/>
        <v>2.1520000000000001</v>
      </c>
      <c r="U45">
        <f t="shared" ca="1" si="3"/>
        <v>5206.241</v>
      </c>
      <c r="W45">
        <f t="shared" si="4"/>
        <v>44</v>
      </c>
    </row>
    <row r="46" spans="1:23">
      <c r="A46" t="s">
        <v>1165</v>
      </c>
      <c r="O46" t="s">
        <v>1071</v>
      </c>
      <c r="R46">
        <f t="shared" ca="1" si="0"/>
        <v>2E-3</v>
      </c>
      <c r="S46">
        <f t="shared" ca="1" si="1"/>
        <v>0.57699999999999996</v>
      </c>
      <c r="T46">
        <f t="shared" ca="1" si="2"/>
        <v>2.4E-2</v>
      </c>
      <c r="U46">
        <f t="shared" ca="1" si="3"/>
        <v>18.678000000000001</v>
      </c>
      <c r="W46">
        <f>W45+1</f>
        <v>45</v>
      </c>
    </row>
    <row r="47" spans="1:23">
      <c r="A47" t="s">
        <v>3</v>
      </c>
      <c r="B47" s="3">
        <v>15.026</v>
      </c>
      <c r="O47" s="13" t="s">
        <v>1072</v>
      </c>
      <c r="R47">
        <f t="shared" ca="1" si="0"/>
        <v>1E-3</v>
      </c>
      <c r="S47">
        <f t="shared" ca="1" si="1"/>
        <v>0.64</v>
      </c>
      <c r="T47">
        <f t="shared" ca="1" si="2"/>
        <v>2.3E-2</v>
      </c>
      <c r="U47">
        <f t="shared" ca="1" si="3"/>
        <v>13.782999999999999</v>
      </c>
      <c r="W47">
        <f t="shared" si="4"/>
        <v>46</v>
      </c>
    </row>
    <row r="48" spans="1:23">
      <c r="A48" t="s">
        <v>1</v>
      </c>
      <c r="B48" s="1">
        <v>0.253</v>
      </c>
      <c r="C48" t="s">
        <v>386</v>
      </c>
      <c r="D48" s="1">
        <v>0.747</v>
      </c>
      <c r="E48" t="s">
        <v>387</v>
      </c>
      <c r="F48">
        <v>0.11700000000000001</v>
      </c>
      <c r="O48" t="s">
        <v>1073</v>
      </c>
      <c r="R48">
        <f t="shared" ca="1" si="0"/>
        <v>1E-3</v>
      </c>
      <c r="S48">
        <f t="shared" ca="1" si="1"/>
        <v>1.704</v>
      </c>
      <c r="T48">
        <f t="shared" ca="1" si="2"/>
        <v>7.4999999999999997E-2</v>
      </c>
      <c r="U48">
        <f t="shared" ca="1" si="3"/>
        <v>50.264000000000003</v>
      </c>
      <c r="W48">
        <f>W47+1</f>
        <v>47</v>
      </c>
    </row>
    <row r="49" spans="1:23">
      <c r="A49" t="s">
        <v>1171</v>
      </c>
      <c r="O49" t="s">
        <v>1074</v>
      </c>
      <c r="R49">
        <f t="shared" ca="1" si="0"/>
        <v>4.0000000000000001E-3</v>
      </c>
      <c r="S49">
        <f t="shared" ca="1" si="1"/>
        <v>9.2319999999999993</v>
      </c>
      <c r="T49">
        <f t="shared" ca="1" si="2"/>
        <v>3.9E-2</v>
      </c>
      <c r="U49">
        <f t="shared" ca="1" si="3"/>
        <v>60.646000000000001</v>
      </c>
      <c r="W49">
        <f t="shared" si="4"/>
        <v>48</v>
      </c>
    </row>
    <row r="50" spans="1:23">
      <c r="A50" t="s">
        <v>4</v>
      </c>
      <c r="O50" s="13" t="s">
        <v>1075</v>
      </c>
      <c r="R50">
        <f t="shared" ca="1" si="0"/>
        <v>0.17899999999999999</v>
      </c>
      <c r="S50">
        <f t="shared" ca="1" si="1"/>
        <v>768.78499999999997</v>
      </c>
      <c r="T50">
        <f t="shared" ca="1" si="2"/>
        <v>6.0830000000000002</v>
      </c>
      <c r="U50">
        <f t="shared" ca="1" si="3"/>
        <v>102078.084</v>
      </c>
      <c r="W50">
        <f t="shared" si="4"/>
        <v>49</v>
      </c>
    </row>
    <row r="51" spans="1:23">
      <c r="A51" t="s">
        <v>1</v>
      </c>
      <c r="B51" s="1">
        <v>0.26300000000000001</v>
      </c>
      <c r="C51" t="s">
        <v>386</v>
      </c>
      <c r="D51" s="1">
        <v>0.73699999999999999</v>
      </c>
      <c r="E51" t="s">
        <v>387</v>
      </c>
      <c r="F51">
        <v>0.84499999999999997</v>
      </c>
      <c r="O51" s="13" t="s">
        <v>1076</v>
      </c>
      <c r="R51">
        <f t="shared" ca="1" si="0"/>
        <v>0.14000000000000001</v>
      </c>
      <c r="S51">
        <f t="shared" ca="1" si="1"/>
        <v>476.19900000000001</v>
      </c>
      <c r="T51">
        <f t="shared" ca="1" si="2"/>
        <v>3.6960000000000002</v>
      </c>
      <c r="U51">
        <f t="shared" ca="1" si="3"/>
        <v>114745.21799999999</v>
      </c>
      <c r="W51">
        <f t="shared" si="4"/>
        <v>50</v>
      </c>
    </row>
    <row r="52" spans="1:23">
      <c r="O52" s="13" t="s">
        <v>1077</v>
      </c>
      <c r="R52">
        <f t="shared" ca="1" si="0"/>
        <v>5.5E-2</v>
      </c>
      <c r="S52">
        <f t="shared" ca="1" si="1"/>
        <v>560.81600000000003</v>
      </c>
      <c r="T52">
        <f t="shared" ca="1" si="2"/>
        <v>5.149</v>
      </c>
      <c r="U52">
        <f t="shared" ca="1" si="3"/>
        <v>66994.851999999999</v>
      </c>
      <c r="W52">
        <f t="shared" si="4"/>
        <v>51</v>
      </c>
    </row>
    <row r="53" spans="1:23">
      <c r="A53" t="s">
        <v>243</v>
      </c>
      <c r="O53" t="s">
        <v>1078</v>
      </c>
      <c r="R53">
        <f t="shared" ca="1" si="0"/>
        <v>0.17299999999999999</v>
      </c>
      <c r="S53">
        <f t="shared" ca="1" si="1"/>
        <v>661.79600000000005</v>
      </c>
      <c r="T53">
        <f t="shared" ca="1" si="2"/>
        <v>164.446</v>
      </c>
      <c r="U53">
        <f t="shared" ca="1" si="3"/>
        <v>32877.108999999997</v>
      </c>
      <c r="W53">
        <f t="shared" si="4"/>
        <v>52</v>
      </c>
    </row>
    <row r="54" spans="1:23">
      <c r="A54" t="s">
        <v>279</v>
      </c>
      <c r="O54" s="13" t="s">
        <v>1079</v>
      </c>
      <c r="R54">
        <f t="shared" ca="1" si="0"/>
        <v>6.0000000000000001E-3</v>
      </c>
      <c r="S54">
        <f t="shared" ca="1" si="1"/>
        <v>7.984</v>
      </c>
      <c r="T54">
        <f t="shared" ca="1" si="2"/>
        <v>1.377</v>
      </c>
      <c r="U54">
        <f t="shared" ca="1" si="3"/>
        <v>864.34</v>
      </c>
      <c r="W54">
        <f t="shared" si="4"/>
        <v>53</v>
      </c>
    </row>
    <row r="55" spans="1:23">
      <c r="A55" t="s">
        <v>280</v>
      </c>
      <c r="O55" s="14" t="s">
        <v>1080</v>
      </c>
      <c r="R55">
        <f t="shared" ca="1" si="0"/>
        <v>1E-3</v>
      </c>
      <c r="S55">
        <f t="shared" ca="1" si="1"/>
        <v>0.224</v>
      </c>
      <c r="T55">
        <f t="shared" ca="1" si="2"/>
        <v>2.5999999999999999E-2</v>
      </c>
      <c r="U55">
        <f t="shared" ca="1" si="3"/>
        <v>12.895</v>
      </c>
      <c r="W55">
        <f t="shared" si="4"/>
        <v>54</v>
      </c>
    </row>
    <row r="56" spans="1:23">
      <c r="A56" t="s">
        <v>0</v>
      </c>
      <c r="O56" s="14" t="s">
        <v>1081</v>
      </c>
      <c r="R56">
        <f t="shared" ca="1" si="0"/>
        <v>1E-3</v>
      </c>
      <c r="S56">
        <f t="shared" ca="1" si="1"/>
        <v>0.188</v>
      </c>
      <c r="T56">
        <f t="shared" ca="1" si="2"/>
        <v>1.2E-2</v>
      </c>
      <c r="U56">
        <f t="shared" ca="1" si="3"/>
        <v>10.586</v>
      </c>
      <c r="W56">
        <f t="shared" si="4"/>
        <v>55</v>
      </c>
    </row>
    <row r="57" spans="1:23">
      <c r="A57" t="s">
        <v>1</v>
      </c>
      <c r="B57" s="1">
        <v>0.28599999999999998</v>
      </c>
      <c r="C57" t="s">
        <v>386</v>
      </c>
      <c r="D57" s="1">
        <v>0.71399999999999997</v>
      </c>
      <c r="E57" t="s">
        <v>387</v>
      </c>
      <c r="F57">
        <v>1.7000000000000001E-2</v>
      </c>
      <c r="O57" s="15" t="s">
        <v>1082</v>
      </c>
      <c r="R57">
        <f t="shared" ca="1" si="0"/>
        <v>2E-3</v>
      </c>
      <c r="S57">
        <f t="shared" ca="1" si="1"/>
        <v>0.73</v>
      </c>
      <c r="T57">
        <f t="shared" ca="1" si="2"/>
        <v>2.3E-2</v>
      </c>
      <c r="U57">
        <f t="shared" ca="1" si="3"/>
        <v>37.698</v>
      </c>
      <c r="W57">
        <f t="shared" si="4"/>
        <v>56</v>
      </c>
    </row>
    <row r="58" spans="1:23">
      <c r="O58" s="13" t="s">
        <v>1083</v>
      </c>
      <c r="R58">
        <f t="shared" ca="1" si="0"/>
        <v>1E-3</v>
      </c>
      <c r="S58">
        <f t="shared" ca="1" si="1"/>
        <v>1.36</v>
      </c>
      <c r="T58">
        <f t="shared" ca="1" si="2"/>
        <v>6.8000000000000005E-2</v>
      </c>
      <c r="U58">
        <f t="shared" ca="1" si="3"/>
        <v>15.335000000000001</v>
      </c>
      <c r="W58">
        <f t="shared" si="4"/>
        <v>57</v>
      </c>
    </row>
    <row r="59" spans="1:23">
      <c r="A59" t="s">
        <v>1165</v>
      </c>
      <c r="O59" t="s">
        <v>1084</v>
      </c>
      <c r="R59">
        <f t="shared" ca="1" si="0"/>
        <v>8.0000000000000002E-3</v>
      </c>
      <c r="S59">
        <f t="shared" ca="1" si="1"/>
        <v>49.548000000000002</v>
      </c>
      <c r="T59">
        <f t="shared" ca="1" si="2"/>
        <v>0.879</v>
      </c>
      <c r="U59">
        <f t="shared" ca="1" si="3"/>
        <v>1650.5709999999999</v>
      </c>
      <c r="W59">
        <f t="shared" si="4"/>
        <v>58</v>
      </c>
    </row>
    <row r="60" spans="1:23">
      <c r="A60" t="s">
        <v>3</v>
      </c>
      <c r="B60" s="3">
        <v>174.51300000000001</v>
      </c>
      <c r="O60" t="s">
        <v>1086</v>
      </c>
      <c r="R60">
        <f t="shared" ca="1" si="0"/>
        <v>0.152</v>
      </c>
      <c r="S60">
        <f t="shared" ca="1" si="1"/>
        <v>0.13500000000000001</v>
      </c>
      <c r="T60">
        <f t="shared" ca="1" si="2"/>
        <v>2E-3</v>
      </c>
      <c r="U60">
        <f t="shared" ca="1" si="3"/>
        <v>2.8109999999999999</v>
      </c>
      <c r="W60">
        <f t="shared" si="4"/>
        <v>59</v>
      </c>
    </row>
    <row r="61" spans="1:23">
      <c r="A61" t="s">
        <v>1</v>
      </c>
      <c r="B61" s="1">
        <v>0.192</v>
      </c>
      <c r="C61" t="s">
        <v>386</v>
      </c>
      <c r="D61" s="1">
        <v>0.80800000000000005</v>
      </c>
      <c r="E61" t="s">
        <v>387</v>
      </c>
      <c r="F61">
        <v>0.52300000000000002</v>
      </c>
      <c r="O61" t="s">
        <v>1080</v>
      </c>
      <c r="R61">
        <f t="shared" ca="1" si="0"/>
        <v>1E-3</v>
      </c>
      <c r="S61">
        <f t="shared" ca="1" si="1"/>
        <v>8.3000000000000004E-2</v>
      </c>
      <c r="T61">
        <f t="shared" ca="1" si="2"/>
        <v>1.2999999999999999E-2</v>
      </c>
      <c r="U61">
        <f t="shared" ca="1" si="3"/>
        <v>6.4509999999999996</v>
      </c>
      <c r="W61">
        <f t="shared" si="4"/>
        <v>60</v>
      </c>
    </row>
    <row r="62" spans="1:23">
      <c r="A62" t="s">
        <v>1172</v>
      </c>
      <c r="O62" t="s">
        <v>1081</v>
      </c>
      <c r="R62">
        <f t="shared" ca="1" si="0"/>
        <v>0</v>
      </c>
      <c r="S62">
        <f t="shared" ca="1" si="1"/>
        <v>0.112</v>
      </c>
      <c r="T62">
        <f t="shared" ca="1" si="2"/>
        <v>6.0000000000000001E-3</v>
      </c>
      <c r="U62">
        <f t="shared" ca="1" si="3"/>
        <v>4.8680000000000003</v>
      </c>
      <c r="W62">
        <f t="shared" si="4"/>
        <v>61</v>
      </c>
    </row>
    <row r="63" spans="1:23">
      <c r="A63" t="s">
        <v>4</v>
      </c>
      <c r="O63" t="s">
        <v>1087</v>
      </c>
      <c r="R63">
        <f t="shared" ca="1" si="0"/>
        <v>3.1E-2</v>
      </c>
      <c r="S63">
        <f t="shared" ca="1" si="1"/>
        <v>9.2579999999999991</v>
      </c>
      <c r="T63">
        <f t="shared" ca="1" si="2"/>
        <v>0.19800000000000001</v>
      </c>
      <c r="U63">
        <f t="shared" ca="1" si="3"/>
        <v>41.021000000000001</v>
      </c>
      <c r="W63">
        <f t="shared" si="4"/>
        <v>62</v>
      </c>
    </row>
    <row r="64" spans="1:23">
      <c r="A64" t="s">
        <v>1</v>
      </c>
      <c r="B64" s="1">
        <v>0.192</v>
      </c>
      <c r="C64" t="s">
        <v>386</v>
      </c>
      <c r="D64" s="1">
        <v>0.80800000000000005</v>
      </c>
      <c r="E64" t="s">
        <v>387</v>
      </c>
      <c r="F64">
        <v>9.3320000000000007</v>
      </c>
      <c r="O64" t="s">
        <v>1088</v>
      </c>
      <c r="R64">
        <f t="shared" ca="1" si="0"/>
        <v>3.0000000000000001E-3</v>
      </c>
      <c r="S64">
        <f t="shared" ca="1" si="1"/>
        <v>1.1859999999999999</v>
      </c>
      <c r="T64">
        <f t="shared" ca="1" si="2"/>
        <v>8.0000000000000002E-3</v>
      </c>
      <c r="U64">
        <f t="shared" ca="1" si="3"/>
        <v>69.867999999999995</v>
      </c>
      <c r="W64">
        <f t="shared" si="4"/>
        <v>63</v>
      </c>
    </row>
    <row r="65" spans="1:23">
      <c r="O65" t="s">
        <v>1089</v>
      </c>
      <c r="R65">
        <f t="shared" ca="1" si="0"/>
        <v>2E-3</v>
      </c>
      <c r="S65">
        <f t="shared" ca="1" si="1"/>
        <v>0.59599999999999997</v>
      </c>
      <c r="T65">
        <f t="shared" ca="1" si="2"/>
        <v>2.7E-2</v>
      </c>
      <c r="U65">
        <f t="shared" ca="1" si="3"/>
        <v>23.303999999999998</v>
      </c>
      <c r="W65">
        <f t="shared" si="4"/>
        <v>64</v>
      </c>
    </row>
    <row r="66" spans="1:23">
      <c r="A66" t="s">
        <v>244</v>
      </c>
      <c r="O66" t="s">
        <v>1090</v>
      </c>
      <c r="R66">
        <f t="shared" ca="1" si="0"/>
        <v>6.0000000000000001E-3</v>
      </c>
      <c r="S66">
        <f t="shared" ca="1" si="1"/>
        <v>11.259</v>
      </c>
      <c r="T66">
        <f t="shared" ca="1" si="2"/>
        <v>0.127</v>
      </c>
      <c r="U66">
        <f t="shared" ca="1" si="3"/>
        <v>44.587000000000003</v>
      </c>
      <c r="W66">
        <f t="shared" si="4"/>
        <v>65</v>
      </c>
    </row>
    <row r="67" spans="1:23">
      <c r="A67" t="s">
        <v>281</v>
      </c>
      <c r="O67" t="s">
        <v>1091</v>
      </c>
      <c r="R67">
        <f t="shared" ref="R67:R99" ca="1" si="5">INDIRECT("F"&amp;(5+13*$W66))</f>
        <v>1.2999999999999999E-2</v>
      </c>
      <c r="S67">
        <f t="shared" ref="S67:S99" ca="1" si="6">INDIRECT("F"&amp;(12+13*$W66))</f>
        <v>2.8420000000000001</v>
      </c>
      <c r="T67">
        <f t="shared" ref="T67:T99" ca="1" si="7">INDIRECT("F"&amp;(9+13*$W66))</f>
        <v>8.5999999999999993E-2</v>
      </c>
      <c r="U67">
        <f t="shared" ref="U67:U99" ca="1" si="8">INDIRECT("B"&amp;(8+13*$W66))</f>
        <v>265.89800000000002</v>
      </c>
      <c r="W67">
        <f t="shared" si="4"/>
        <v>66</v>
      </c>
    </row>
    <row r="68" spans="1:23">
      <c r="A68" t="s">
        <v>282</v>
      </c>
      <c r="O68" t="s">
        <v>1092</v>
      </c>
      <c r="R68">
        <f t="shared" ca="1" si="5"/>
        <v>2E-3</v>
      </c>
      <c r="S68">
        <f t="shared" ca="1" si="6"/>
        <v>0.29099999999999998</v>
      </c>
      <c r="T68">
        <f t="shared" ca="1" si="7"/>
        <v>7.0000000000000001E-3</v>
      </c>
      <c r="U68">
        <f t="shared" ca="1" si="8"/>
        <v>25.951000000000001</v>
      </c>
      <c r="W68">
        <f t="shared" ref="W68:W100" si="9">W67+1</f>
        <v>67</v>
      </c>
    </row>
    <row r="69" spans="1:23">
      <c r="A69" t="s">
        <v>0</v>
      </c>
      <c r="O69" t="s">
        <v>1093</v>
      </c>
      <c r="R69">
        <f t="shared" ca="1" si="5"/>
        <v>2E-3</v>
      </c>
      <c r="S69">
        <f t="shared" ca="1" si="6"/>
        <v>0.438</v>
      </c>
      <c r="T69">
        <f t="shared" ca="1" si="7"/>
        <v>3.2000000000000001E-2</v>
      </c>
      <c r="U69">
        <f t="shared" ca="1" si="8"/>
        <v>40.075000000000003</v>
      </c>
      <c r="W69">
        <f t="shared" si="9"/>
        <v>68</v>
      </c>
    </row>
    <row r="70" spans="1:23">
      <c r="A70" t="s">
        <v>1</v>
      </c>
      <c r="B70" s="1">
        <v>0.47899999999999998</v>
      </c>
      <c r="C70" t="s">
        <v>386</v>
      </c>
      <c r="D70" s="1">
        <v>0.52100000000000002</v>
      </c>
      <c r="E70" t="s">
        <v>387</v>
      </c>
      <c r="F70">
        <v>3.0000000000000001E-3</v>
      </c>
      <c r="O70" t="s">
        <v>1094</v>
      </c>
      <c r="R70">
        <f t="shared" ca="1" si="5"/>
        <v>2E-3</v>
      </c>
      <c r="S70">
        <f t="shared" ca="1" si="6"/>
        <v>0.20300000000000001</v>
      </c>
      <c r="T70">
        <f t="shared" ca="1" si="7"/>
        <v>2.1000000000000001E-2</v>
      </c>
      <c r="U70">
        <f t="shared" ca="1" si="8"/>
        <v>5.4669999999999996</v>
      </c>
      <c r="W70">
        <f t="shared" si="9"/>
        <v>69</v>
      </c>
    </row>
    <row r="71" spans="1:23">
      <c r="O71" t="s">
        <v>1095</v>
      </c>
      <c r="R71">
        <f t="shared" ca="1" si="5"/>
        <v>1E-3</v>
      </c>
      <c r="S71">
        <f t="shared" ca="1" si="6"/>
        <v>0.40600000000000003</v>
      </c>
      <c r="T71">
        <f t="shared" ca="1" si="7"/>
        <v>2.5000000000000001E-2</v>
      </c>
      <c r="U71">
        <f t="shared" ca="1" si="8"/>
        <v>4.8609999999999998</v>
      </c>
      <c r="W71">
        <f t="shared" si="9"/>
        <v>70</v>
      </c>
    </row>
    <row r="72" spans="1:23">
      <c r="A72" t="s">
        <v>1165</v>
      </c>
      <c r="O72" t="s">
        <v>1096</v>
      </c>
      <c r="R72">
        <f t="shared" ca="1" si="5"/>
        <v>1E-3</v>
      </c>
      <c r="S72">
        <f t="shared" ca="1" si="6"/>
        <v>0.30299999999999999</v>
      </c>
      <c r="T72">
        <f t="shared" ca="1" si="7"/>
        <v>1.6E-2</v>
      </c>
      <c r="U72">
        <f t="shared" ca="1" si="8"/>
        <v>5.6050000000000004</v>
      </c>
      <c r="W72">
        <f t="shared" si="9"/>
        <v>71</v>
      </c>
    </row>
    <row r="73" spans="1:23">
      <c r="A73" t="s">
        <v>3</v>
      </c>
      <c r="B73" s="3">
        <v>174.191</v>
      </c>
      <c r="O73" t="s">
        <v>1097</v>
      </c>
      <c r="R73">
        <f t="shared" ca="1" si="5"/>
        <v>6.0000000000000001E-3</v>
      </c>
      <c r="S73">
        <f t="shared" ca="1" si="6"/>
        <v>7.4020000000000001</v>
      </c>
      <c r="T73">
        <f t="shared" ca="1" si="7"/>
        <v>0.54500000000000004</v>
      </c>
      <c r="U73">
        <f t="shared" ca="1" si="8"/>
        <v>418.81</v>
      </c>
      <c r="W73">
        <f t="shared" si="9"/>
        <v>72</v>
      </c>
    </row>
    <row r="74" spans="1:23">
      <c r="A74" t="s">
        <v>1</v>
      </c>
      <c r="B74" s="1">
        <v>0.38800000000000001</v>
      </c>
      <c r="C74" t="s">
        <v>386</v>
      </c>
      <c r="D74" s="1">
        <v>0.61199999999999999</v>
      </c>
      <c r="E74" t="s">
        <v>387</v>
      </c>
      <c r="F74">
        <v>0.13200000000000001</v>
      </c>
      <c r="O74" t="s">
        <v>1098</v>
      </c>
      <c r="R74">
        <f t="shared" ca="1" si="5"/>
        <v>3.0000000000000001E-3</v>
      </c>
      <c r="S74">
        <f t="shared" ca="1" si="6"/>
        <v>0.22500000000000001</v>
      </c>
      <c r="T74">
        <f t="shared" ca="1" si="7"/>
        <v>1.0999999999999999E-2</v>
      </c>
      <c r="U74">
        <f t="shared" ca="1" si="8"/>
        <v>4.4009999999999998</v>
      </c>
      <c r="W74">
        <f t="shared" si="9"/>
        <v>73</v>
      </c>
    </row>
    <row r="75" spans="1:23">
      <c r="A75" t="s">
        <v>1173</v>
      </c>
      <c r="O75" t="s">
        <v>1099</v>
      </c>
      <c r="R75">
        <f t="shared" ca="1" si="5"/>
        <v>2E-3</v>
      </c>
      <c r="S75">
        <f t="shared" ca="1" si="6"/>
        <v>0.439</v>
      </c>
      <c r="T75">
        <f t="shared" ca="1" si="7"/>
        <v>2.9000000000000001E-2</v>
      </c>
      <c r="U75">
        <f t="shared" ca="1" si="8"/>
        <v>12.308999999999999</v>
      </c>
      <c r="W75">
        <f t="shared" si="9"/>
        <v>74</v>
      </c>
    </row>
    <row r="76" spans="1:23">
      <c r="A76" t="s">
        <v>4</v>
      </c>
      <c r="O76" t="s">
        <v>1100</v>
      </c>
      <c r="R76">
        <f t="shared" ca="1" si="5"/>
        <v>1E-3</v>
      </c>
      <c r="S76">
        <f t="shared" ca="1" si="6"/>
        <v>0.13300000000000001</v>
      </c>
      <c r="T76">
        <f t="shared" ca="1" si="7"/>
        <v>4.0000000000000001E-3</v>
      </c>
      <c r="U76">
        <f t="shared" ca="1" si="8"/>
        <v>3.6859999999999999</v>
      </c>
      <c r="W76">
        <f t="shared" si="9"/>
        <v>75</v>
      </c>
    </row>
    <row r="77" spans="1:23">
      <c r="A77" t="s">
        <v>1</v>
      </c>
      <c r="B77" s="1">
        <v>0.40899999999999997</v>
      </c>
      <c r="C77" t="s">
        <v>386</v>
      </c>
      <c r="D77" s="1">
        <v>0.59099999999999997</v>
      </c>
      <c r="E77" t="s">
        <v>387</v>
      </c>
      <c r="F77">
        <v>4.5110000000000001</v>
      </c>
      <c r="O77" t="s">
        <v>1101</v>
      </c>
      <c r="R77">
        <f t="shared" ca="1" si="5"/>
        <v>2E-3</v>
      </c>
      <c r="S77">
        <f t="shared" ca="1" si="6"/>
        <v>6.968</v>
      </c>
      <c r="T77">
        <f t="shared" ca="1" si="7"/>
        <v>0.17599999999999999</v>
      </c>
      <c r="U77">
        <f t="shared" ca="1" si="8"/>
        <v>507.90499999999997</v>
      </c>
      <c r="W77">
        <f t="shared" si="9"/>
        <v>76</v>
      </c>
    </row>
    <row r="78" spans="1:23">
      <c r="O78" t="s">
        <v>1079</v>
      </c>
      <c r="R78">
        <f t="shared" ca="1" si="5"/>
        <v>6.0000000000000001E-3</v>
      </c>
      <c r="S78">
        <f t="shared" ca="1" si="6"/>
        <v>7.4969999999999999</v>
      </c>
      <c r="T78">
        <f t="shared" ca="1" si="7"/>
        <v>1.8879999999999999</v>
      </c>
      <c r="U78">
        <f t="shared" ca="1" si="8"/>
        <v>181.904</v>
      </c>
      <c r="W78">
        <f t="shared" si="9"/>
        <v>77</v>
      </c>
    </row>
    <row r="79" spans="1:23">
      <c r="A79" t="s">
        <v>245</v>
      </c>
      <c r="O79" t="s">
        <v>1102</v>
      </c>
      <c r="R79">
        <f t="shared" ca="1" si="5"/>
        <v>0.42799999999999999</v>
      </c>
      <c r="S79">
        <f t="shared" ca="1" si="6"/>
        <v>133.80099999999999</v>
      </c>
      <c r="T79">
        <f t="shared" ca="1" si="7"/>
        <v>14.294</v>
      </c>
      <c r="U79">
        <f t="shared" ca="1" si="8"/>
        <v>7291.8190000000004</v>
      </c>
      <c r="W79">
        <f t="shared" si="9"/>
        <v>78</v>
      </c>
    </row>
    <row r="80" spans="1:23">
      <c r="A80" t="s">
        <v>283</v>
      </c>
      <c r="O80" t="s">
        <v>1075</v>
      </c>
      <c r="R80">
        <f t="shared" ca="1" si="5"/>
        <v>0.13</v>
      </c>
      <c r="S80">
        <f t="shared" ca="1" si="6"/>
        <v>744.73099999999999</v>
      </c>
      <c r="T80">
        <f t="shared" ca="1" si="7"/>
        <v>1.9239999999999999</v>
      </c>
      <c r="U80">
        <f t="shared" ca="1" si="8"/>
        <v>14287.549000000001</v>
      </c>
      <c r="W80">
        <f t="shared" si="9"/>
        <v>79</v>
      </c>
    </row>
    <row r="81" spans="1:23">
      <c r="A81" t="s">
        <v>284</v>
      </c>
      <c r="O81" t="s">
        <v>1076</v>
      </c>
      <c r="R81">
        <f t="shared" ca="1" si="5"/>
        <v>9.1999999999999998E-2</v>
      </c>
      <c r="S81">
        <f t="shared" ca="1" si="6"/>
        <v>470.52199999999999</v>
      </c>
      <c r="T81">
        <f t="shared" ca="1" si="7"/>
        <v>4.5839999999999996</v>
      </c>
      <c r="U81">
        <f t="shared" ca="1" si="8"/>
        <v>5323.35</v>
      </c>
      <c r="W81">
        <f t="shared" si="9"/>
        <v>80</v>
      </c>
    </row>
    <row r="82" spans="1:23">
      <c r="A82" t="s">
        <v>0</v>
      </c>
      <c r="O82" t="s">
        <v>1077</v>
      </c>
      <c r="R82">
        <f t="shared" ca="1" si="5"/>
        <v>0.04</v>
      </c>
      <c r="S82">
        <f t="shared" ca="1" si="6"/>
        <v>959.649</v>
      </c>
      <c r="T82">
        <f t="shared" ca="1" si="7"/>
        <v>1.478</v>
      </c>
      <c r="U82">
        <f t="shared" ca="1" si="8"/>
        <v>11473.151</v>
      </c>
      <c r="W82">
        <f t="shared" si="9"/>
        <v>81</v>
      </c>
    </row>
    <row r="83" spans="1:23">
      <c r="A83" t="s">
        <v>1</v>
      </c>
      <c r="B83" s="1">
        <v>0.38900000000000001</v>
      </c>
      <c r="C83" t="s">
        <v>386</v>
      </c>
      <c r="D83" s="1">
        <v>0.61099999999999999</v>
      </c>
      <c r="E83" t="s">
        <v>387</v>
      </c>
      <c r="F83">
        <v>4.0000000000000001E-3</v>
      </c>
      <c r="O83" t="s">
        <v>1103</v>
      </c>
      <c r="R83">
        <f t="shared" ca="1" si="5"/>
        <v>1.2E-2</v>
      </c>
      <c r="S83">
        <f t="shared" ca="1" si="6"/>
        <v>17.689</v>
      </c>
      <c r="T83">
        <f t="shared" ca="1" si="7"/>
        <v>16.788</v>
      </c>
      <c r="U83">
        <f t="shared" ca="1" si="8"/>
        <v>970.40599999999995</v>
      </c>
      <c r="W83">
        <f t="shared" si="9"/>
        <v>82</v>
      </c>
    </row>
    <row r="84" spans="1:23">
      <c r="O84" t="s">
        <v>1104</v>
      </c>
      <c r="R84">
        <f t="shared" ca="1" si="5"/>
        <v>1E-3</v>
      </c>
      <c r="S84">
        <f t="shared" ca="1" si="6"/>
        <v>0.44900000000000001</v>
      </c>
      <c r="T84">
        <f t="shared" ca="1" si="7"/>
        <v>3.0000000000000001E-3</v>
      </c>
      <c r="U84">
        <f t="shared" ca="1" si="8"/>
        <v>19.48</v>
      </c>
      <c r="W84">
        <f t="shared" si="9"/>
        <v>83</v>
      </c>
    </row>
    <row r="85" spans="1:23">
      <c r="A85" t="s">
        <v>1165</v>
      </c>
      <c r="O85" t="s">
        <v>1105</v>
      </c>
      <c r="R85">
        <f t="shared" ca="1" si="5"/>
        <v>1E-3</v>
      </c>
      <c r="S85">
        <f t="shared" ca="1" si="6"/>
        <v>0.26600000000000001</v>
      </c>
      <c r="T85">
        <f t="shared" ca="1" si="7"/>
        <v>1.7000000000000001E-2</v>
      </c>
      <c r="U85">
        <f t="shared" ca="1" si="8"/>
        <v>5.609</v>
      </c>
      <c r="W85">
        <f t="shared" si="9"/>
        <v>84</v>
      </c>
    </row>
    <row r="86" spans="1:23">
      <c r="A86" t="s">
        <v>3</v>
      </c>
      <c r="B86" s="3">
        <v>66.786000000000001</v>
      </c>
      <c r="O86" t="s">
        <v>1106</v>
      </c>
      <c r="R86">
        <f t="shared" ca="1" si="5"/>
        <v>2E-3</v>
      </c>
      <c r="S86">
        <f t="shared" ca="1" si="6"/>
        <v>0.53700000000000003</v>
      </c>
      <c r="T86">
        <f t="shared" ca="1" si="7"/>
        <v>1.9E-2</v>
      </c>
      <c r="U86">
        <f t="shared" ca="1" si="8"/>
        <v>16.170000000000002</v>
      </c>
      <c r="W86">
        <f t="shared" si="9"/>
        <v>85</v>
      </c>
    </row>
    <row r="87" spans="1:23">
      <c r="A87" t="s">
        <v>1</v>
      </c>
      <c r="B87" s="1">
        <v>0.38900000000000001</v>
      </c>
      <c r="C87" t="s">
        <v>386</v>
      </c>
      <c r="D87" s="1">
        <v>0.61099999999999999</v>
      </c>
      <c r="E87" t="s">
        <v>387</v>
      </c>
      <c r="F87">
        <v>2.5999999999999999E-2</v>
      </c>
      <c r="O87" t="s">
        <v>1107</v>
      </c>
      <c r="R87">
        <f t="shared" ca="1" si="5"/>
        <v>2E-3</v>
      </c>
      <c r="S87">
        <f t="shared" ca="1" si="6"/>
        <v>0.14699999999999999</v>
      </c>
      <c r="T87">
        <f t="shared" ca="1" si="7"/>
        <v>1.2999999999999999E-2</v>
      </c>
      <c r="U87">
        <f t="shared" ca="1" si="8"/>
        <v>3.8759999999999999</v>
      </c>
      <c r="W87">
        <f t="shared" si="9"/>
        <v>86</v>
      </c>
    </row>
    <row r="88" spans="1:23">
      <c r="A88" t="s">
        <v>1169</v>
      </c>
      <c r="O88" t="s">
        <v>1108</v>
      </c>
      <c r="R88">
        <f t="shared" ca="1" si="5"/>
        <v>4.2000000000000003E-2</v>
      </c>
      <c r="S88">
        <f t="shared" ca="1" si="6"/>
        <v>271.79000000000002</v>
      </c>
      <c r="T88">
        <f t="shared" ca="1" si="7"/>
        <v>27.64</v>
      </c>
      <c r="U88">
        <f t="shared" ca="1" si="8"/>
        <v>1581.9570000000001</v>
      </c>
      <c r="W88">
        <f t="shared" si="9"/>
        <v>87</v>
      </c>
    </row>
    <row r="89" spans="1:23">
      <c r="A89" t="s">
        <v>4</v>
      </c>
      <c r="O89" t="s">
        <v>1109</v>
      </c>
      <c r="R89">
        <f t="shared" ca="1" si="5"/>
        <v>1.4E-2</v>
      </c>
      <c r="S89">
        <f t="shared" ca="1" si="6"/>
        <v>33.771000000000001</v>
      </c>
      <c r="T89">
        <f t="shared" ca="1" si="7"/>
        <v>2.4009999999999998</v>
      </c>
      <c r="U89">
        <f t="shared" ca="1" si="8"/>
        <v>1633.047</v>
      </c>
      <c r="W89">
        <f t="shared" si="9"/>
        <v>88</v>
      </c>
    </row>
    <row r="90" spans="1:23">
      <c r="A90" t="s">
        <v>1</v>
      </c>
      <c r="B90" s="1">
        <v>0.39600000000000002</v>
      </c>
      <c r="C90" t="s">
        <v>386</v>
      </c>
      <c r="D90" s="1">
        <v>0.60399999999999998</v>
      </c>
      <c r="E90" t="s">
        <v>387</v>
      </c>
      <c r="F90">
        <v>1.224</v>
      </c>
      <c r="O90" t="s">
        <v>1110</v>
      </c>
      <c r="R90">
        <f t="shared" ca="1" si="5"/>
        <v>1.4E-2</v>
      </c>
      <c r="S90">
        <f t="shared" ca="1" si="6"/>
        <v>13.095000000000001</v>
      </c>
      <c r="T90">
        <f t="shared" ca="1" si="7"/>
        <v>1.569</v>
      </c>
      <c r="U90">
        <f t="shared" ca="1" si="8"/>
        <v>731.83699999999999</v>
      </c>
      <c r="W90">
        <f t="shared" si="9"/>
        <v>89</v>
      </c>
    </row>
    <row r="91" spans="1:23">
      <c r="O91" t="s">
        <v>1111</v>
      </c>
      <c r="R91">
        <f t="shared" ca="1" si="5"/>
        <v>2E-3</v>
      </c>
      <c r="S91">
        <f t="shared" ca="1" si="6"/>
        <v>0.81299999999999994</v>
      </c>
      <c r="T91">
        <f t="shared" ca="1" si="7"/>
        <v>8.1000000000000003E-2</v>
      </c>
      <c r="U91">
        <f t="shared" ca="1" si="8"/>
        <v>9.5839999999999996</v>
      </c>
      <c r="W91">
        <f t="shared" si="9"/>
        <v>90</v>
      </c>
    </row>
    <row r="92" spans="1:23">
      <c r="A92" t="s">
        <v>246</v>
      </c>
      <c r="O92" t="s">
        <v>1112</v>
      </c>
      <c r="R92">
        <f t="shared" ca="1" si="5"/>
        <v>8.9999999999999993E-3</v>
      </c>
      <c r="S92">
        <f t="shared" ca="1" si="6"/>
        <v>28.579000000000001</v>
      </c>
      <c r="T92">
        <f t="shared" ca="1" si="7"/>
        <v>0.34300000000000003</v>
      </c>
      <c r="U92">
        <f t="shared" ca="1" si="8"/>
        <v>1121.403</v>
      </c>
      <c r="W92">
        <f t="shared" si="9"/>
        <v>91</v>
      </c>
    </row>
    <row r="93" spans="1:23">
      <c r="A93" t="s">
        <v>285</v>
      </c>
      <c r="O93" t="s">
        <v>1113</v>
      </c>
      <c r="R93">
        <f t="shared" ca="1" si="5"/>
        <v>1.2999999999999999E-2</v>
      </c>
      <c r="S93">
        <f t="shared" ca="1" si="6"/>
        <v>22.782</v>
      </c>
      <c r="T93">
        <f t="shared" ca="1" si="7"/>
        <v>1.829</v>
      </c>
      <c r="U93">
        <f t="shared" ca="1" si="8"/>
        <v>1215.8630000000001</v>
      </c>
      <c r="W93">
        <f t="shared" si="9"/>
        <v>92</v>
      </c>
    </row>
    <row r="94" spans="1:23">
      <c r="A94" t="s">
        <v>286</v>
      </c>
      <c r="O94" t="s">
        <v>1114</v>
      </c>
      <c r="R94">
        <f t="shared" ca="1" si="5"/>
        <v>4.0000000000000001E-3</v>
      </c>
      <c r="S94">
        <f t="shared" ca="1" si="6"/>
        <v>3.7549999999999999</v>
      </c>
      <c r="T94">
        <f t="shared" ca="1" si="7"/>
        <v>0.04</v>
      </c>
      <c r="U94">
        <f t="shared" ca="1" si="8"/>
        <v>76.498999999999995</v>
      </c>
      <c r="W94">
        <f t="shared" si="9"/>
        <v>93</v>
      </c>
    </row>
    <row r="95" spans="1:23">
      <c r="A95" t="s">
        <v>0</v>
      </c>
      <c r="O95" t="s">
        <v>1115</v>
      </c>
      <c r="R95">
        <f t="shared" ca="1" si="5"/>
        <v>9.0999999999999998E-2</v>
      </c>
      <c r="S95">
        <f t="shared" ca="1" si="6"/>
        <v>1490.3820000000001</v>
      </c>
      <c r="T95">
        <f t="shared" ca="1" si="7"/>
        <v>3.9460000000000002</v>
      </c>
      <c r="U95">
        <f t="shared" ca="1" si="8"/>
        <v>9786.1149999999998</v>
      </c>
      <c r="W95">
        <f t="shared" si="9"/>
        <v>94</v>
      </c>
    </row>
    <row r="96" spans="1:23">
      <c r="A96" t="s">
        <v>1</v>
      </c>
      <c r="B96" s="1">
        <v>0.21099999999999999</v>
      </c>
      <c r="C96" t="s">
        <v>386</v>
      </c>
      <c r="D96" s="1">
        <v>0.78900000000000003</v>
      </c>
      <c r="E96" t="s">
        <v>387</v>
      </c>
      <c r="F96">
        <v>6.0000000000000001E-3</v>
      </c>
      <c r="O96" t="s">
        <v>1116</v>
      </c>
      <c r="R96">
        <f t="shared" ca="1" si="5"/>
        <v>2E-3</v>
      </c>
      <c r="S96">
        <f t="shared" ca="1" si="6"/>
        <v>0.106</v>
      </c>
      <c r="T96">
        <f t="shared" ca="1" si="7"/>
        <v>1E-3</v>
      </c>
      <c r="U96">
        <f t="shared" ca="1" si="8"/>
        <v>3.2149999999999999</v>
      </c>
      <c r="W96">
        <f t="shared" si="9"/>
        <v>95</v>
      </c>
    </row>
    <row r="97" spans="1:23">
      <c r="O97" t="s">
        <v>1117</v>
      </c>
      <c r="R97">
        <f t="shared" ca="1" si="5"/>
        <v>6.0000000000000001E-3</v>
      </c>
      <c r="S97">
        <f t="shared" ca="1" si="6"/>
        <v>4.3289999999999997</v>
      </c>
      <c r="T97">
        <f t="shared" ca="1" si="7"/>
        <v>0.10199999999999999</v>
      </c>
      <c r="U97">
        <f t="shared" ca="1" si="8"/>
        <v>85.629000000000005</v>
      </c>
      <c r="W97">
        <f t="shared" si="9"/>
        <v>96</v>
      </c>
    </row>
    <row r="98" spans="1:23">
      <c r="A98" t="s">
        <v>1165</v>
      </c>
      <c r="O98" t="s">
        <v>1118</v>
      </c>
      <c r="R98">
        <f t="shared" ca="1" si="5"/>
        <v>2E-3</v>
      </c>
      <c r="S98">
        <f t="shared" ca="1" si="6"/>
        <v>6.4180000000000001</v>
      </c>
      <c r="T98">
        <f t="shared" ca="1" si="7"/>
        <v>0.113</v>
      </c>
      <c r="U98">
        <f t="shared" ca="1" si="8"/>
        <v>121.867</v>
      </c>
      <c r="W98">
        <f t="shared" si="9"/>
        <v>97</v>
      </c>
    </row>
    <row r="99" spans="1:23">
      <c r="A99" t="s">
        <v>3</v>
      </c>
      <c r="B99" s="3">
        <v>83.704999999999998</v>
      </c>
      <c r="O99" t="s">
        <v>1119</v>
      </c>
      <c r="R99">
        <f t="shared" ca="1" si="5"/>
        <v>2E-3</v>
      </c>
      <c r="S99">
        <f t="shared" ca="1" si="6"/>
        <v>6.5439999999999996</v>
      </c>
      <c r="T99">
        <f t="shared" ca="1" si="7"/>
        <v>0.27900000000000003</v>
      </c>
      <c r="U99">
        <f t="shared" ca="1" si="8"/>
        <v>122.197</v>
      </c>
      <c r="W99">
        <f t="shared" si="9"/>
        <v>98</v>
      </c>
    </row>
    <row r="100" spans="1:23">
      <c r="A100" t="s">
        <v>1</v>
      </c>
      <c r="B100" s="1">
        <v>0.154</v>
      </c>
      <c r="C100" t="s">
        <v>386</v>
      </c>
      <c r="D100" s="1">
        <v>0.84599999999999997</v>
      </c>
      <c r="E100" t="s">
        <v>387</v>
      </c>
      <c r="F100">
        <v>6.8000000000000005E-2</v>
      </c>
      <c r="W100">
        <f t="shared" si="9"/>
        <v>99</v>
      </c>
    </row>
    <row r="101" spans="1:23">
      <c r="A101" t="s">
        <v>1174</v>
      </c>
    </row>
    <row r="102" spans="1:23">
      <c r="A102" t="s">
        <v>4</v>
      </c>
    </row>
    <row r="103" spans="1:23">
      <c r="A103" t="s">
        <v>1</v>
      </c>
      <c r="B103" s="1">
        <v>0.20799999999999999</v>
      </c>
      <c r="C103" t="s">
        <v>386</v>
      </c>
      <c r="D103" s="1">
        <v>0.79200000000000004</v>
      </c>
      <c r="E103" t="s">
        <v>387</v>
      </c>
      <c r="F103">
        <v>2.0099999999999998</v>
      </c>
    </row>
    <row r="105" spans="1:23">
      <c r="A105" t="s">
        <v>247</v>
      </c>
    </row>
    <row r="106" spans="1:23">
      <c r="A106" t="s">
        <v>287</v>
      </c>
    </row>
    <row r="107" spans="1:23">
      <c r="A107" t="s">
        <v>288</v>
      </c>
    </row>
    <row r="108" spans="1:23">
      <c r="A108" t="s">
        <v>0</v>
      </c>
    </row>
    <row r="109" spans="1:23">
      <c r="A109" t="s">
        <v>1</v>
      </c>
      <c r="B109" s="2">
        <v>0.17</v>
      </c>
      <c r="C109" t="s">
        <v>386</v>
      </c>
      <c r="D109" s="2">
        <v>0.83</v>
      </c>
      <c r="E109" t="s">
        <v>387</v>
      </c>
      <c r="F109">
        <v>1.9E-2</v>
      </c>
    </row>
    <row r="111" spans="1:23">
      <c r="A111" t="s">
        <v>1165</v>
      </c>
    </row>
    <row r="112" spans="1:23">
      <c r="A112" t="s">
        <v>3</v>
      </c>
      <c r="B112" s="3">
        <v>126.444</v>
      </c>
    </row>
    <row r="113" spans="1:6">
      <c r="A113" t="s">
        <v>1</v>
      </c>
      <c r="B113" s="1">
        <v>0.156</v>
      </c>
      <c r="C113" t="s">
        <v>386</v>
      </c>
      <c r="D113" s="1">
        <v>0.84399999999999997</v>
      </c>
      <c r="E113" t="s">
        <v>387</v>
      </c>
      <c r="F113">
        <v>0.72099999999999997</v>
      </c>
    </row>
    <row r="114" spans="1:6">
      <c r="A114" t="s">
        <v>1173</v>
      </c>
    </row>
    <row r="115" spans="1:6">
      <c r="A115" t="s">
        <v>4</v>
      </c>
    </row>
    <row r="116" spans="1:6">
      <c r="A116" t="s">
        <v>1</v>
      </c>
      <c r="B116" s="1">
        <v>0.16400000000000001</v>
      </c>
      <c r="C116" t="s">
        <v>386</v>
      </c>
      <c r="D116" s="1">
        <v>0.83599999999999997</v>
      </c>
      <c r="E116" t="s">
        <v>387</v>
      </c>
      <c r="F116">
        <v>28.75</v>
      </c>
    </row>
    <row r="118" spans="1:6">
      <c r="A118" t="s">
        <v>248</v>
      </c>
    </row>
    <row r="119" spans="1:6">
      <c r="A119" t="s">
        <v>289</v>
      </c>
    </row>
    <row r="120" spans="1:6">
      <c r="A120" t="s">
        <v>290</v>
      </c>
    </row>
    <row r="121" spans="1:6">
      <c r="A121" t="s">
        <v>0</v>
      </c>
    </row>
    <row r="122" spans="1:6">
      <c r="A122" t="s">
        <v>1</v>
      </c>
      <c r="B122" s="1">
        <v>0.217</v>
      </c>
      <c r="C122" t="s">
        <v>386</v>
      </c>
      <c r="D122" s="1">
        <v>0.78300000000000003</v>
      </c>
      <c r="E122" t="s">
        <v>387</v>
      </c>
      <c r="F122">
        <v>3.0000000000000001E-3</v>
      </c>
    </row>
    <row r="124" spans="1:6">
      <c r="A124" t="s">
        <v>1165</v>
      </c>
    </row>
    <row r="125" spans="1:6">
      <c r="A125" t="s">
        <v>3</v>
      </c>
      <c r="B125" s="3">
        <v>155.59800000000001</v>
      </c>
    </row>
    <row r="126" spans="1:6">
      <c r="A126" t="s">
        <v>1</v>
      </c>
      <c r="B126" s="1">
        <v>0.154</v>
      </c>
      <c r="C126" t="s">
        <v>386</v>
      </c>
      <c r="D126" s="1">
        <v>0.84599999999999997</v>
      </c>
      <c r="E126" t="s">
        <v>387</v>
      </c>
      <c r="F126">
        <v>8.4000000000000005E-2</v>
      </c>
    </row>
    <row r="127" spans="1:6">
      <c r="A127" t="s">
        <v>1174</v>
      </c>
    </row>
    <row r="128" spans="1:6">
      <c r="A128" t="s">
        <v>4</v>
      </c>
    </row>
    <row r="129" spans="1:6">
      <c r="A129" t="s">
        <v>1</v>
      </c>
      <c r="B129" s="1">
        <v>0.17699999999999999</v>
      </c>
      <c r="C129" t="s">
        <v>386</v>
      </c>
      <c r="D129" s="1">
        <v>0.82299999999999995</v>
      </c>
      <c r="E129" t="s">
        <v>387</v>
      </c>
      <c r="F129">
        <v>3.3490000000000002</v>
      </c>
    </row>
    <row r="131" spans="1:6">
      <c r="A131" t="s">
        <v>249</v>
      </c>
    </row>
    <row r="132" spans="1:6">
      <c r="A132" t="s">
        <v>291</v>
      </c>
    </row>
    <row r="133" spans="1:6">
      <c r="A133" t="s">
        <v>292</v>
      </c>
    </row>
    <row r="134" spans="1:6">
      <c r="A134" t="s">
        <v>0</v>
      </c>
    </row>
    <row r="135" spans="1:6">
      <c r="A135" t="s">
        <v>1</v>
      </c>
      <c r="B135" s="1">
        <v>0.42499999999999999</v>
      </c>
      <c r="C135" t="s">
        <v>386</v>
      </c>
      <c r="D135" s="1">
        <v>0.57499999999999996</v>
      </c>
      <c r="E135" t="s">
        <v>387</v>
      </c>
      <c r="F135">
        <v>1E-3</v>
      </c>
    </row>
    <row r="137" spans="1:6">
      <c r="A137" t="s">
        <v>1165</v>
      </c>
    </row>
    <row r="138" spans="1:6">
      <c r="A138" t="s">
        <v>3</v>
      </c>
      <c r="B138" s="3">
        <v>25.050999999999998</v>
      </c>
    </row>
    <row r="139" spans="1:6">
      <c r="A139" t="s">
        <v>1</v>
      </c>
      <c r="B139" s="1">
        <v>0.28799999999999998</v>
      </c>
      <c r="C139" t="s">
        <v>386</v>
      </c>
      <c r="D139" s="1">
        <v>0.71199999999999997</v>
      </c>
      <c r="E139" t="s">
        <v>387</v>
      </c>
      <c r="F139">
        <v>2.5000000000000001E-2</v>
      </c>
    </row>
    <row r="140" spans="1:6">
      <c r="A140" t="s">
        <v>1168</v>
      </c>
    </row>
    <row r="141" spans="1:6">
      <c r="A141" t="s">
        <v>4</v>
      </c>
    </row>
    <row r="142" spans="1:6">
      <c r="A142" t="s">
        <v>1</v>
      </c>
      <c r="B142" s="1">
        <v>0.27400000000000002</v>
      </c>
      <c r="C142" t="s">
        <v>386</v>
      </c>
      <c r="D142" s="1">
        <v>0.72599999999999998</v>
      </c>
      <c r="E142" t="s">
        <v>387</v>
      </c>
      <c r="F142">
        <v>0.52200000000000002</v>
      </c>
    </row>
    <row r="144" spans="1:6">
      <c r="A144" t="s">
        <v>250</v>
      </c>
    </row>
    <row r="145" spans="1:6">
      <c r="A145" t="s">
        <v>293</v>
      </c>
    </row>
    <row r="146" spans="1:6">
      <c r="A146" t="s">
        <v>294</v>
      </c>
    </row>
    <row r="147" spans="1:6">
      <c r="A147" t="s">
        <v>0</v>
      </c>
    </row>
    <row r="148" spans="1:6">
      <c r="A148" t="s">
        <v>1</v>
      </c>
      <c r="B148" s="1">
        <v>0.246</v>
      </c>
      <c r="C148" t="s">
        <v>386</v>
      </c>
      <c r="D148" s="1">
        <v>0.754</v>
      </c>
      <c r="E148" t="s">
        <v>387</v>
      </c>
      <c r="F148">
        <v>2E-3</v>
      </c>
    </row>
    <row r="150" spans="1:6">
      <c r="A150" t="s">
        <v>1165</v>
      </c>
    </row>
    <row r="151" spans="1:6">
      <c r="A151" t="s">
        <v>3</v>
      </c>
      <c r="B151" s="3">
        <v>51.723999999999997</v>
      </c>
    </row>
    <row r="152" spans="1:6">
      <c r="A152" t="s">
        <v>1</v>
      </c>
      <c r="B152" s="1">
        <v>0.13100000000000001</v>
      </c>
      <c r="C152" t="s">
        <v>386</v>
      </c>
      <c r="D152" s="1">
        <v>0.86899999999999999</v>
      </c>
      <c r="E152" t="s">
        <v>387</v>
      </c>
      <c r="F152">
        <v>3.9E-2</v>
      </c>
    </row>
    <row r="153" spans="1:6">
      <c r="A153" t="s">
        <v>1175</v>
      </c>
    </row>
    <row r="154" spans="1:6">
      <c r="A154" t="s">
        <v>4</v>
      </c>
    </row>
    <row r="155" spans="1:6">
      <c r="A155" t="s">
        <v>1</v>
      </c>
      <c r="B155" s="1">
        <v>0.13100000000000001</v>
      </c>
      <c r="C155" t="s">
        <v>386</v>
      </c>
      <c r="D155" s="1">
        <v>0.86899999999999999</v>
      </c>
      <c r="E155" t="s">
        <v>387</v>
      </c>
      <c r="F155">
        <v>0.65</v>
      </c>
    </row>
    <row r="157" spans="1:6">
      <c r="A157" t="s">
        <v>251</v>
      </c>
    </row>
    <row r="158" spans="1:6">
      <c r="A158" t="s">
        <v>295</v>
      </c>
    </row>
    <row r="159" spans="1:6">
      <c r="A159" t="s">
        <v>296</v>
      </c>
    </row>
    <row r="160" spans="1:6">
      <c r="A160" t="s">
        <v>0</v>
      </c>
    </row>
    <row r="161" spans="1:6">
      <c r="A161" t="s">
        <v>1</v>
      </c>
      <c r="B161" s="2">
        <v>0.24</v>
      </c>
      <c r="C161" t="s">
        <v>386</v>
      </c>
      <c r="D161" s="2">
        <v>0.76</v>
      </c>
      <c r="E161" t="s">
        <v>387</v>
      </c>
      <c r="F161">
        <v>2E-3</v>
      </c>
    </row>
    <row r="163" spans="1:6">
      <c r="A163" t="s">
        <v>1165</v>
      </c>
    </row>
    <row r="164" spans="1:6">
      <c r="A164" t="s">
        <v>3</v>
      </c>
      <c r="B164" s="3">
        <v>12.305999999999999</v>
      </c>
    </row>
    <row r="165" spans="1:6">
      <c r="A165" t="s">
        <v>1</v>
      </c>
      <c r="B165" s="2">
        <v>0.01</v>
      </c>
      <c r="C165" t="s">
        <v>386</v>
      </c>
      <c r="D165" s="2">
        <v>0.99</v>
      </c>
      <c r="E165" t="s">
        <v>387</v>
      </c>
      <c r="F165">
        <v>1.6E-2</v>
      </c>
    </row>
    <row r="166" spans="1:6">
      <c r="A166" t="s">
        <v>1174</v>
      </c>
    </row>
    <row r="167" spans="1:6">
      <c r="A167" t="s">
        <v>4</v>
      </c>
    </row>
    <row r="168" spans="1:6">
      <c r="A168" t="s">
        <v>1</v>
      </c>
      <c r="B168" s="2">
        <v>0</v>
      </c>
      <c r="C168" t="s">
        <v>386</v>
      </c>
      <c r="D168" s="2">
        <v>1</v>
      </c>
      <c r="E168" t="s">
        <v>387</v>
      </c>
      <c r="F168">
        <v>0.222</v>
      </c>
    </row>
    <row r="170" spans="1:6">
      <c r="A170" t="s">
        <v>252</v>
      </c>
    </row>
    <row r="171" spans="1:6">
      <c r="A171" t="s">
        <v>297</v>
      </c>
    </row>
    <row r="172" spans="1:6">
      <c r="A172" t="s">
        <v>298</v>
      </c>
    </row>
    <row r="173" spans="1:6">
      <c r="A173" t="s">
        <v>0</v>
      </c>
    </row>
    <row r="174" spans="1:6">
      <c r="A174" t="s">
        <v>1</v>
      </c>
      <c r="B174" s="2">
        <v>0.12</v>
      </c>
      <c r="C174" t="s">
        <v>386</v>
      </c>
      <c r="D174" s="2">
        <v>0.88</v>
      </c>
      <c r="E174" t="s">
        <v>387</v>
      </c>
      <c r="F174">
        <v>3.0000000000000001E-3</v>
      </c>
    </row>
    <row r="176" spans="1:6">
      <c r="A176" t="s">
        <v>1165</v>
      </c>
    </row>
    <row r="177" spans="1:6">
      <c r="A177" t="s">
        <v>3</v>
      </c>
      <c r="B177" s="3">
        <v>19.408000000000001</v>
      </c>
    </row>
    <row r="178" spans="1:6">
      <c r="A178" t="s">
        <v>1</v>
      </c>
      <c r="B178" s="1">
        <v>1.7000000000000001E-2</v>
      </c>
      <c r="C178" t="s">
        <v>386</v>
      </c>
      <c r="D178" s="1">
        <v>0.98299999999999998</v>
      </c>
      <c r="E178" t="s">
        <v>387</v>
      </c>
      <c r="F178">
        <v>3.6999999999999998E-2</v>
      </c>
    </row>
    <row r="179" spans="1:6">
      <c r="A179" t="s">
        <v>1175</v>
      </c>
    </row>
    <row r="180" spans="1:6">
      <c r="A180" t="s">
        <v>4</v>
      </c>
    </row>
    <row r="181" spans="1:6">
      <c r="A181" t="s">
        <v>1</v>
      </c>
      <c r="B181" s="1">
        <v>7.0000000000000001E-3</v>
      </c>
      <c r="C181" t="s">
        <v>386</v>
      </c>
      <c r="D181" s="1">
        <v>0.99299999999999999</v>
      </c>
      <c r="E181" t="s">
        <v>387</v>
      </c>
      <c r="F181">
        <v>0.23300000000000001</v>
      </c>
    </row>
    <row r="183" spans="1:6">
      <c r="A183" t="s">
        <v>253</v>
      </c>
    </row>
    <row r="184" spans="1:6">
      <c r="A184" t="s">
        <v>299</v>
      </c>
    </row>
    <row r="185" spans="1:6">
      <c r="A185" t="s">
        <v>300</v>
      </c>
    </row>
    <row r="186" spans="1:6">
      <c r="A186" t="s">
        <v>0</v>
      </c>
    </row>
    <row r="187" spans="1:6">
      <c r="A187" t="s">
        <v>1</v>
      </c>
      <c r="B187" s="1">
        <v>0.23100000000000001</v>
      </c>
      <c r="C187" t="s">
        <v>386</v>
      </c>
      <c r="D187" s="1">
        <v>0.76900000000000002</v>
      </c>
      <c r="E187" t="s">
        <v>387</v>
      </c>
      <c r="F187">
        <v>8.9999999999999993E-3</v>
      </c>
    </row>
    <row r="189" spans="1:6">
      <c r="A189" t="s">
        <v>1165</v>
      </c>
    </row>
    <row r="190" spans="1:6">
      <c r="A190" t="s">
        <v>3</v>
      </c>
      <c r="B190" s="3">
        <v>32.981000000000002</v>
      </c>
    </row>
    <row r="191" spans="1:6">
      <c r="A191" t="s">
        <v>1</v>
      </c>
      <c r="B191" s="1">
        <v>8.7999999999999995E-2</v>
      </c>
      <c r="C191" t="s">
        <v>386</v>
      </c>
      <c r="D191" s="1">
        <v>0.91200000000000003</v>
      </c>
      <c r="E191" t="s">
        <v>387</v>
      </c>
      <c r="F191">
        <v>0.67200000000000004</v>
      </c>
    </row>
    <row r="192" spans="1:6">
      <c r="A192" t="s">
        <v>1176</v>
      </c>
    </row>
    <row r="193" spans="1:6">
      <c r="A193" t="s">
        <v>4</v>
      </c>
    </row>
    <row r="194" spans="1:6">
      <c r="A194" t="s">
        <v>1</v>
      </c>
      <c r="B194" s="1">
        <v>9.5000000000000001E-2</v>
      </c>
      <c r="C194" t="s">
        <v>386</v>
      </c>
      <c r="D194" s="1">
        <v>0.90500000000000003</v>
      </c>
      <c r="E194" t="s">
        <v>387</v>
      </c>
      <c r="F194">
        <v>3.9630000000000001</v>
      </c>
    </row>
    <row r="196" spans="1:6">
      <c r="A196" t="s">
        <v>254</v>
      </c>
    </row>
    <row r="197" spans="1:6">
      <c r="A197" t="s">
        <v>301</v>
      </c>
    </row>
    <row r="198" spans="1:6">
      <c r="A198" t="s">
        <v>302</v>
      </c>
    </row>
    <row r="199" spans="1:6">
      <c r="A199" t="s">
        <v>0</v>
      </c>
    </row>
    <row r="200" spans="1:6">
      <c r="A200" t="s">
        <v>1</v>
      </c>
      <c r="B200" s="1">
        <v>0.10299999999999999</v>
      </c>
      <c r="C200" t="s">
        <v>386</v>
      </c>
      <c r="D200" s="1">
        <v>0.89700000000000002</v>
      </c>
      <c r="E200" t="s">
        <v>387</v>
      </c>
      <c r="F200">
        <v>1.0999999999999999E-2</v>
      </c>
    </row>
    <row r="202" spans="1:6">
      <c r="A202" t="s">
        <v>1165</v>
      </c>
    </row>
    <row r="203" spans="1:6">
      <c r="A203" t="s">
        <v>3</v>
      </c>
      <c r="B203" s="3">
        <v>123.85899999999999</v>
      </c>
    </row>
    <row r="204" spans="1:6">
      <c r="A204" t="s">
        <v>1</v>
      </c>
      <c r="B204" s="2">
        <v>7.0000000000000007E-2</v>
      </c>
      <c r="C204" t="s">
        <v>386</v>
      </c>
      <c r="D204" s="2">
        <v>0.93</v>
      </c>
      <c r="E204" t="s">
        <v>387</v>
      </c>
      <c r="F204">
        <v>0.56999999999999995</v>
      </c>
    </row>
    <row r="205" spans="1:6">
      <c r="A205" t="s">
        <v>1170</v>
      </c>
    </row>
    <row r="206" spans="1:6">
      <c r="A206" t="s">
        <v>4</v>
      </c>
    </row>
    <row r="207" spans="1:6">
      <c r="A207" t="s">
        <v>1</v>
      </c>
      <c r="B207" s="1">
        <v>0.34899999999999998</v>
      </c>
      <c r="C207" t="s">
        <v>386</v>
      </c>
      <c r="D207" s="1">
        <v>0.65100000000000002</v>
      </c>
      <c r="E207" t="s">
        <v>387</v>
      </c>
      <c r="F207">
        <v>41.128</v>
      </c>
    </row>
    <row r="209" spans="1:6">
      <c r="A209" t="s">
        <v>255</v>
      </c>
    </row>
    <row r="210" spans="1:6">
      <c r="A210" t="s">
        <v>303</v>
      </c>
    </row>
    <row r="211" spans="1:6">
      <c r="A211" t="s">
        <v>304</v>
      </c>
    </row>
    <row r="212" spans="1:6">
      <c r="A212" t="s">
        <v>0</v>
      </c>
    </row>
    <row r="213" spans="1:6">
      <c r="A213" t="s">
        <v>1</v>
      </c>
      <c r="B213" s="1">
        <v>8.5999999999999993E-2</v>
      </c>
      <c r="C213" t="s">
        <v>386</v>
      </c>
      <c r="D213" s="1">
        <v>0.91400000000000003</v>
      </c>
      <c r="E213" t="s">
        <v>387</v>
      </c>
      <c r="F213">
        <v>1.4999999999999999E-2</v>
      </c>
    </row>
    <row r="215" spans="1:6">
      <c r="A215" t="s">
        <v>1165</v>
      </c>
    </row>
    <row r="216" spans="1:6">
      <c r="A216" t="s">
        <v>3</v>
      </c>
      <c r="B216" s="3">
        <v>104.255</v>
      </c>
    </row>
    <row r="217" spans="1:6">
      <c r="A217" t="s">
        <v>1</v>
      </c>
      <c r="B217" s="1">
        <v>8.5999999999999993E-2</v>
      </c>
      <c r="C217" t="s">
        <v>386</v>
      </c>
      <c r="D217" s="1">
        <v>0.91400000000000003</v>
      </c>
      <c r="E217" t="s">
        <v>387</v>
      </c>
      <c r="F217">
        <v>0.217</v>
      </c>
    </row>
    <row r="218" spans="1:6">
      <c r="A218" t="s">
        <v>1169</v>
      </c>
    </row>
    <row r="219" spans="1:6">
      <c r="A219" t="s">
        <v>4</v>
      </c>
    </row>
    <row r="220" spans="1:6">
      <c r="A220" t="s">
        <v>1</v>
      </c>
      <c r="B220" s="1">
        <v>6.6000000000000003E-2</v>
      </c>
      <c r="C220" t="s">
        <v>386</v>
      </c>
      <c r="D220" s="1">
        <v>0.93400000000000005</v>
      </c>
      <c r="E220" t="s">
        <v>387</v>
      </c>
      <c r="F220">
        <v>74.043999999999997</v>
      </c>
    </row>
    <row r="222" spans="1:6">
      <c r="A222" t="s">
        <v>256</v>
      </c>
    </row>
    <row r="223" spans="1:6">
      <c r="A223" t="s">
        <v>305</v>
      </c>
    </row>
    <row r="224" spans="1:6">
      <c r="A224" t="s">
        <v>306</v>
      </c>
    </row>
    <row r="225" spans="1:6">
      <c r="A225" t="s">
        <v>0</v>
      </c>
    </row>
    <row r="226" spans="1:6">
      <c r="A226" t="s">
        <v>1</v>
      </c>
      <c r="B226" s="1">
        <v>0.10100000000000001</v>
      </c>
      <c r="C226" t="s">
        <v>386</v>
      </c>
      <c r="D226" s="1">
        <v>0.89900000000000002</v>
      </c>
      <c r="E226" t="s">
        <v>387</v>
      </c>
      <c r="F226">
        <v>4.0000000000000001E-3</v>
      </c>
    </row>
    <row r="228" spans="1:6">
      <c r="A228" t="s">
        <v>1165</v>
      </c>
    </row>
    <row r="229" spans="1:6">
      <c r="A229" t="s">
        <v>3</v>
      </c>
      <c r="B229" s="3">
        <v>5.8049999999999997</v>
      </c>
    </row>
    <row r="230" spans="1:6">
      <c r="A230" t="s">
        <v>1</v>
      </c>
      <c r="B230" s="1">
        <v>6.2E-2</v>
      </c>
      <c r="C230" t="s">
        <v>386</v>
      </c>
      <c r="D230" s="1">
        <v>0.93799999999999994</v>
      </c>
      <c r="E230" t="s">
        <v>387</v>
      </c>
      <c r="F230">
        <v>0.26500000000000001</v>
      </c>
    </row>
    <row r="231" spans="1:6">
      <c r="A231" t="s">
        <v>1177</v>
      </c>
    </row>
    <row r="232" spans="1:6">
      <c r="A232" t="s">
        <v>4</v>
      </c>
    </row>
    <row r="233" spans="1:6">
      <c r="A233" t="s">
        <v>1</v>
      </c>
      <c r="B233" s="2">
        <v>0.05</v>
      </c>
      <c r="C233" t="s">
        <v>386</v>
      </c>
      <c r="D233" s="2">
        <v>0.95</v>
      </c>
      <c r="E233" t="s">
        <v>387</v>
      </c>
      <c r="F233">
        <v>1.516</v>
      </c>
    </row>
    <row r="235" spans="1:6">
      <c r="A235" t="s">
        <v>257</v>
      </c>
    </row>
    <row r="236" spans="1:6">
      <c r="A236" t="s">
        <v>307</v>
      </c>
    </row>
    <row r="237" spans="1:6">
      <c r="A237" t="s">
        <v>308</v>
      </c>
    </row>
    <row r="238" spans="1:6">
      <c r="A238" t="s">
        <v>0</v>
      </c>
    </row>
    <row r="239" spans="1:6">
      <c r="A239" t="s">
        <v>1</v>
      </c>
      <c r="B239" s="2">
        <v>0</v>
      </c>
      <c r="C239" t="s">
        <v>386</v>
      </c>
      <c r="D239" s="2">
        <v>1</v>
      </c>
      <c r="E239" t="s">
        <v>387</v>
      </c>
      <c r="F239">
        <v>1E-3</v>
      </c>
    </row>
    <row r="241" spans="1:6">
      <c r="A241" t="s">
        <v>1165</v>
      </c>
    </row>
    <row r="242" spans="1:6">
      <c r="A242" t="s">
        <v>3</v>
      </c>
      <c r="B242" s="3">
        <v>6.7510000000000003</v>
      </c>
    </row>
    <row r="243" spans="1:6">
      <c r="A243" t="s">
        <v>1</v>
      </c>
      <c r="B243" s="2">
        <v>0</v>
      </c>
      <c r="C243" t="s">
        <v>386</v>
      </c>
      <c r="D243" s="2">
        <v>1</v>
      </c>
      <c r="E243" t="s">
        <v>387</v>
      </c>
      <c r="F243">
        <v>2E-3</v>
      </c>
    </row>
    <row r="244" spans="1:6">
      <c r="A244" t="s">
        <v>1169</v>
      </c>
    </row>
    <row r="245" spans="1:6">
      <c r="A245" t="s">
        <v>4</v>
      </c>
    </row>
    <row r="246" spans="1:6">
      <c r="A246" t="s">
        <v>1</v>
      </c>
      <c r="B246" s="2">
        <v>0</v>
      </c>
      <c r="C246" t="s">
        <v>386</v>
      </c>
      <c r="D246" s="2">
        <v>1</v>
      </c>
      <c r="E246" t="s">
        <v>387</v>
      </c>
      <c r="F246">
        <v>9.6000000000000002E-2</v>
      </c>
    </row>
    <row r="248" spans="1:6">
      <c r="A248" t="s">
        <v>258</v>
      </c>
    </row>
    <row r="249" spans="1:6">
      <c r="A249" t="s">
        <v>309</v>
      </c>
    </row>
    <row r="250" spans="1:6">
      <c r="A250" t="s">
        <v>310</v>
      </c>
    </row>
    <row r="251" spans="1:6">
      <c r="A251" t="s">
        <v>0</v>
      </c>
    </row>
    <row r="252" spans="1:6">
      <c r="A252" t="s">
        <v>1</v>
      </c>
      <c r="B252" s="2">
        <v>0.12</v>
      </c>
      <c r="C252" t="s">
        <v>386</v>
      </c>
      <c r="D252" s="2">
        <v>0.88</v>
      </c>
      <c r="E252" t="s">
        <v>387</v>
      </c>
      <c r="F252">
        <v>1E-3</v>
      </c>
    </row>
    <row r="254" spans="1:6">
      <c r="A254" t="s">
        <v>1165</v>
      </c>
    </row>
    <row r="255" spans="1:6">
      <c r="A255" t="s">
        <v>3</v>
      </c>
      <c r="B255" s="3">
        <v>3.9590000000000001</v>
      </c>
    </row>
    <row r="256" spans="1:6">
      <c r="A256" t="s">
        <v>1</v>
      </c>
      <c r="B256" s="2">
        <v>0.12</v>
      </c>
      <c r="C256" t="s">
        <v>386</v>
      </c>
      <c r="D256" s="2">
        <v>0.88</v>
      </c>
      <c r="E256" t="s">
        <v>387</v>
      </c>
      <c r="F256">
        <v>3.0000000000000001E-3</v>
      </c>
    </row>
    <row r="257" spans="1:6">
      <c r="A257" t="s">
        <v>1169</v>
      </c>
    </row>
    <row r="258" spans="1:6">
      <c r="A258" t="s">
        <v>4</v>
      </c>
    </row>
    <row r="259" spans="1:6">
      <c r="A259" t="s">
        <v>1</v>
      </c>
      <c r="B259" s="2">
        <v>0.23</v>
      </c>
      <c r="C259" t="s">
        <v>386</v>
      </c>
      <c r="D259" s="2">
        <v>0.77</v>
      </c>
      <c r="E259" t="s">
        <v>387</v>
      </c>
      <c r="F259">
        <v>0.10299999999999999</v>
      </c>
    </row>
    <row r="261" spans="1:6">
      <c r="A261" t="s">
        <v>259</v>
      </c>
    </row>
    <row r="262" spans="1:6">
      <c r="A262" t="s">
        <v>311</v>
      </c>
    </row>
    <row r="263" spans="1:6">
      <c r="A263" t="s">
        <v>312</v>
      </c>
    </row>
    <row r="264" spans="1:6">
      <c r="A264" t="s">
        <v>0</v>
      </c>
    </row>
    <row r="265" spans="1:6">
      <c r="A265" t="s">
        <v>1</v>
      </c>
      <c r="B265" s="1">
        <v>0.216</v>
      </c>
      <c r="C265" t="s">
        <v>386</v>
      </c>
      <c r="D265" s="1">
        <v>0.78400000000000003</v>
      </c>
      <c r="E265" t="s">
        <v>387</v>
      </c>
      <c r="F265">
        <v>1E-3</v>
      </c>
    </row>
    <row r="267" spans="1:6">
      <c r="A267" t="s">
        <v>1165</v>
      </c>
    </row>
    <row r="268" spans="1:6">
      <c r="A268" t="s">
        <v>3</v>
      </c>
      <c r="B268" s="3">
        <v>8.7520000000000007</v>
      </c>
    </row>
    <row r="269" spans="1:6">
      <c r="A269" t="s">
        <v>1</v>
      </c>
      <c r="B269" s="1">
        <v>0.114</v>
      </c>
      <c r="C269" t="s">
        <v>386</v>
      </c>
      <c r="D269" s="1">
        <v>0.88600000000000001</v>
      </c>
      <c r="E269" t="s">
        <v>387</v>
      </c>
      <c r="F269">
        <v>2.1000000000000001E-2</v>
      </c>
    </row>
    <row r="270" spans="1:6">
      <c r="A270" t="s">
        <v>1178</v>
      </c>
    </row>
    <row r="271" spans="1:6">
      <c r="A271" t="s">
        <v>4</v>
      </c>
    </row>
    <row r="272" spans="1:6">
      <c r="A272" t="s">
        <v>1</v>
      </c>
      <c r="B272" s="2">
        <v>0.17</v>
      </c>
      <c r="C272" t="s">
        <v>386</v>
      </c>
      <c r="D272" s="2">
        <v>0.83</v>
      </c>
      <c r="E272" t="s">
        <v>387</v>
      </c>
      <c r="F272">
        <v>0.39600000000000002</v>
      </c>
    </row>
    <row r="274" spans="1:6">
      <c r="A274" t="s">
        <v>260</v>
      </c>
    </row>
    <row r="275" spans="1:6">
      <c r="A275" t="s">
        <v>313</v>
      </c>
    </row>
    <row r="276" spans="1:6">
      <c r="A276" t="s">
        <v>314</v>
      </c>
    </row>
    <row r="277" spans="1:6">
      <c r="A277" t="s">
        <v>0</v>
      </c>
    </row>
    <row r="278" spans="1:6">
      <c r="A278" t="s">
        <v>1</v>
      </c>
      <c r="B278" s="1">
        <v>0.13300000000000001</v>
      </c>
      <c r="C278" t="s">
        <v>386</v>
      </c>
      <c r="D278" s="1">
        <v>0.86699999999999999</v>
      </c>
      <c r="E278" t="s">
        <v>387</v>
      </c>
      <c r="F278">
        <v>1E-3</v>
      </c>
    </row>
    <row r="280" spans="1:6">
      <c r="A280" t="s">
        <v>1165</v>
      </c>
    </row>
    <row r="281" spans="1:6">
      <c r="A281" t="s">
        <v>3</v>
      </c>
      <c r="B281">
        <v>26.43</v>
      </c>
    </row>
    <row r="282" spans="1:6">
      <c r="A282" t="s">
        <v>1</v>
      </c>
      <c r="B282" s="1">
        <v>0.13300000000000001</v>
      </c>
      <c r="C282" t="s">
        <v>386</v>
      </c>
      <c r="D282" s="1">
        <v>0.86699999999999999</v>
      </c>
      <c r="E282" t="s">
        <v>387</v>
      </c>
      <c r="F282">
        <v>4.0000000000000001E-3</v>
      </c>
    </row>
    <row r="283" spans="1:6">
      <c r="A283" t="s">
        <v>1169</v>
      </c>
    </row>
    <row r="284" spans="1:6">
      <c r="A284" t="s">
        <v>4</v>
      </c>
    </row>
    <row r="285" spans="1:6">
      <c r="A285" t="s">
        <v>1</v>
      </c>
      <c r="B285" s="1">
        <v>0.16700000000000001</v>
      </c>
      <c r="C285" t="s">
        <v>386</v>
      </c>
      <c r="D285" s="1">
        <v>0.83299999999999996</v>
      </c>
      <c r="E285" t="s">
        <v>387</v>
      </c>
      <c r="F285">
        <v>0.41799999999999998</v>
      </c>
    </row>
    <row r="287" spans="1:6">
      <c r="A287" t="s">
        <v>261</v>
      </c>
    </row>
    <row r="288" spans="1:6">
      <c r="A288" t="s">
        <v>315</v>
      </c>
    </row>
    <row r="289" spans="1:6">
      <c r="A289" t="s">
        <v>316</v>
      </c>
    </row>
    <row r="290" spans="1:6">
      <c r="A290" t="s">
        <v>0</v>
      </c>
    </row>
    <row r="291" spans="1:6">
      <c r="A291" t="s">
        <v>1</v>
      </c>
      <c r="B291" s="1">
        <v>8.6999999999999994E-2</v>
      </c>
      <c r="C291" t="s">
        <v>386</v>
      </c>
      <c r="D291" s="1">
        <v>0.91300000000000003</v>
      </c>
      <c r="E291" t="s">
        <v>387</v>
      </c>
      <c r="F291">
        <v>2E-3</v>
      </c>
    </row>
    <row r="293" spans="1:6">
      <c r="A293" t="s">
        <v>1165</v>
      </c>
    </row>
    <row r="294" spans="1:6">
      <c r="A294" t="s">
        <v>3</v>
      </c>
      <c r="B294" s="3">
        <v>1.7709999999999999</v>
      </c>
    </row>
    <row r="295" spans="1:6">
      <c r="A295" t="s">
        <v>1</v>
      </c>
      <c r="B295" s="1">
        <v>8.6999999999999994E-2</v>
      </c>
      <c r="C295" t="s">
        <v>386</v>
      </c>
      <c r="D295" s="1">
        <v>0.91300000000000003</v>
      </c>
      <c r="E295" t="s">
        <v>387</v>
      </c>
      <c r="F295">
        <v>4.0000000000000001E-3</v>
      </c>
    </row>
    <row r="296" spans="1:6">
      <c r="A296" t="s">
        <v>1169</v>
      </c>
    </row>
    <row r="297" spans="1:6">
      <c r="A297" t="s">
        <v>4</v>
      </c>
    </row>
    <row r="298" spans="1:6">
      <c r="A298" t="s">
        <v>1</v>
      </c>
      <c r="B298" s="1">
        <v>9.2999999999999999E-2</v>
      </c>
      <c r="C298" t="s">
        <v>386</v>
      </c>
      <c r="D298" s="1">
        <v>0.90700000000000003</v>
      </c>
      <c r="E298" t="s">
        <v>387</v>
      </c>
      <c r="F298">
        <v>6.5000000000000002E-2</v>
      </c>
    </row>
    <row r="300" spans="1:6">
      <c r="A300" t="s">
        <v>262</v>
      </c>
    </row>
    <row r="301" spans="1:6">
      <c r="A301" t="s">
        <v>317</v>
      </c>
    </row>
    <row r="302" spans="1:6">
      <c r="A302" t="s">
        <v>318</v>
      </c>
    </row>
    <row r="303" spans="1:6">
      <c r="A303" t="s">
        <v>0</v>
      </c>
    </row>
    <row r="304" spans="1:6">
      <c r="A304" t="s">
        <v>1</v>
      </c>
      <c r="B304" s="1">
        <v>0.33300000000000002</v>
      </c>
      <c r="C304" t="s">
        <v>386</v>
      </c>
      <c r="D304" s="1">
        <v>0.66700000000000004</v>
      </c>
      <c r="E304" t="s">
        <v>387</v>
      </c>
      <c r="F304">
        <v>1E-3</v>
      </c>
    </row>
    <row r="306" spans="1:6">
      <c r="A306" t="s">
        <v>1165</v>
      </c>
    </row>
    <row r="307" spans="1:6">
      <c r="A307" t="s">
        <v>3</v>
      </c>
      <c r="B307" s="3">
        <v>14.451000000000001</v>
      </c>
    </row>
    <row r="308" spans="1:6">
      <c r="A308" t="s">
        <v>1</v>
      </c>
      <c r="B308" s="1">
        <v>0.33300000000000002</v>
      </c>
      <c r="C308" t="s">
        <v>386</v>
      </c>
      <c r="D308" s="1">
        <v>0.66700000000000004</v>
      </c>
      <c r="E308" t="s">
        <v>387</v>
      </c>
      <c r="F308">
        <v>3.0000000000000001E-3</v>
      </c>
    </row>
    <row r="309" spans="1:6">
      <c r="A309" t="s">
        <v>1169</v>
      </c>
    </row>
    <row r="310" spans="1:6">
      <c r="A310" t="s">
        <v>4</v>
      </c>
    </row>
    <row r="311" spans="1:6">
      <c r="A311" t="s">
        <v>1</v>
      </c>
      <c r="B311" s="1">
        <v>0.36699999999999999</v>
      </c>
      <c r="C311" t="s">
        <v>386</v>
      </c>
      <c r="D311" s="1">
        <v>0.63300000000000001</v>
      </c>
      <c r="E311" t="s">
        <v>387</v>
      </c>
      <c r="F311">
        <v>0.21</v>
      </c>
    </row>
    <row r="313" spans="1:6">
      <c r="A313" t="s">
        <v>263</v>
      </c>
    </row>
    <row r="314" spans="1:6">
      <c r="A314" t="s">
        <v>319</v>
      </c>
    </row>
    <row r="315" spans="1:6">
      <c r="A315" t="s">
        <v>320</v>
      </c>
    </row>
    <row r="316" spans="1:6">
      <c r="A316" t="s">
        <v>0</v>
      </c>
    </row>
    <row r="317" spans="1:6">
      <c r="A317" t="s">
        <v>1</v>
      </c>
      <c r="B317" s="1">
        <v>6.5000000000000002E-2</v>
      </c>
      <c r="C317" t="s">
        <v>386</v>
      </c>
      <c r="D317" s="1">
        <v>0.93500000000000005</v>
      </c>
      <c r="E317" t="s">
        <v>387</v>
      </c>
      <c r="F317">
        <v>2E-3</v>
      </c>
    </row>
    <row r="319" spans="1:6">
      <c r="A319" t="s">
        <v>1165</v>
      </c>
    </row>
    <row r="320" spans="1:6">
      <c r="A320" t="s">
        <v>3</v>
      </c>
      <c r="B320" s="3">
        <v>2.7879999999999998</v>
      </c>
    </row>
    <row r="321" spans="1:6">
      <c r="A321" t="s">
        <v>1</v>
      </c>
      <c r="B321" s="1">
        <v>6.5000000000000002E-2</v>
      </c>
      <c r="C321" t="s">
        <v>386</v>
      </c>
      <c r="D321" s="1">
        <v>0.93500000000000005</v>
      </c>
      <c r="E321" t="s">
        <v>387</v>
      </c>
      <c r="F321">
        <v>7.0000000000000001E-3</v>
      </c>
    </row>
    <row r="322" spans="1:6">
      <c r="A322" t="s">
        <v>1169</v>
      </c>
    </row>
    <row r="323" spans="1:6">
      <c r="A323" t="s">
        <v>4</v>
      </c>
    </row>
    <row r="324" spans="1:6">
      <c r="A324" t="s">
        <v>1</v>
      </c>
      <c r="B324" s="1">
        <v>3.3000000000000002E-2</v>
      </c>
      <c r="C324" t="s">
        <v>386</v>
      </c>
      <c r="D324" s="1">
        <v>0.96699999999999997</v>
      </c>
      <c r="E324" t="s">
        <v>387</v>
      </c>
      <c r="F324">
        <v>0.3</v>
      </c>
    </row>
    <row r="326" spans="1:6">
      <c r="A326" t="s">
        <v>264</v>
      </c>
    </row>
    <row r="327" spans="1:6">
      <c r="A327" t="s">
        <v>321</v>
      </c>
    </row>
    <row r="328" spans="1:6">
      <c r="A328" t="s">
        <v>322</v>
      </c>
    </row>
    <row r="329" spans="1:6">
      <c r="A329" t="s">
        <v>0</v>
      </c>
    </row>
    <row r="330" spans="1:6">
      <c r="A330" t="s">
        <v>1</v>
      </c>
      <c r="B330" s="1">
        <v>0.14799999999999999</v>
      </c>
      <c r="C330" t="s">
        <v>386</v>
      </c>
      <c r="D330" s="1">
        <v>0.85199999999999998</v>
      </c>
      <c r="E330" t="s">
        <v>387</v>
      </c>
      <c r="F330">
        <v>2E-3</v>
      </c>
    </row>
    <row r="332" spans="1:6">
      <c r="A332" t="s">
        <v>1165</v>
      </c>
    </row>
    <row r="333" spans="1:6">
      <c r="A333" t="s">
        <v>3</v>
      </c>
      <c r="B333" s="3">
        <v>2.2890000000000001</v>
      </c>
    </row>
    <row r="334" spans="1:6">
      <c r="A334" t="s">
        <v>1</v>
      </c>
      <c r="B334" s="1">
        <v>6.0000000000000001E-3</v>
      </c>
      <c r="C334" t="s">
        <v>386</v>
      </c>
      <c r="D334" s="1">
        <v>0.99399999999999999</v>
      </c>
      <c r="E334" t="s">
        <v>387</v>
      </c>
      <c r="F334">
        <v>0.11899999999999999</v>
      </c>
    </row>
    <row r="335" spans="1:6">
      <c r="A335" t="s">
        <v>1179</v>
      </c>
    </row>
    <row r="336" spans="1:6">
      <c r="A336" t="s">
        <v>4</v>
      </c>
    </row>
    <row r="337" spans="1:6">
      <c r="A337" t="s">
        <v>1</v>
      </c>
      <c r="B337" s="1">
        <v>3.0000000000000001E-3</v>
      </c>
      <c r="C337" t="s">
        <v>386</v>
      </c>
      <c r="D337" s="1">
        <v>0.997</v>
      </c>
      <c r="E337" t="s">
        <v>387</v>
      </c>
      <c r="F337">
        <v>0.70099999999999996</v>
      </c>
    </row>
    <row r="339" spans="1:6">
      <c r="A339" t="s">
        <v>265</v>
      </c>
    </row>
    <row r="340" spans="1:6">
      <c r="A340" t="s">
        <v>323</v>
      </c>
    </row>
    <row r="341" spans="1:6">
      <c r="A341" t="s">
        <v>324</v>
      </c>
    </row>
    <row r="342" spans="1:6">
      <c r="A342" t="s">
        <v>0</v>
      </c>
    </row>
    <row r="343" spans="1:6">
      <c r="A343" t="s">
        <v>1</v>
      </c>
      <c r="B343" s="1">
        <v>0.20300000000000001</v>
      </c>
      <c r="C343" t="s">
        <v>386</v>
      </c>
      <c r="D343" s="1">
        <v>0.79700000000000004</v>
      </c>
      <c r="E343" t="s">
        <v>387</v>
      </c>
      <c r="F343">
        <v>2E-3</v>
      </c>
    </row>
    <row r="345" spans="1:6">
      <c r="A345" t="s">
        <v>1165</v>
      </c>
    </row>
    <row r="346" spans="1:6">
      <c r="A346" t="s">
        <v>3</v>
      </c>
      <c r="B346" s="3">
        <v>1.181</v>
      </c>
    </row>
    <row r="347" spans="1:6">
      <c r="A347" t="s">
        <v>1</v>
      </c>
      <c r="B347" s="1">
        <v>0.20300000000000001</v>
      </c>
      <c r="C347" t="s">
        <v>386</v>
      </c>
      <c r="D347" s="1">
        <v>0.79700000000000004</v>
      </c>
      <c r="E347" t="s">
        <v>387</v>
      </c>
      <c r="F347">
        <v>8.9999999999999993E-3</v>
      </c>
    </row>
    <row r="348" spans="1:6">
      <c r="A348" t="s">
        <v>1169</v>
      </c>
    </row>
    <row r="349" spans="1:6">
      <c r="A349" t="s">
        <v>4</v>
      </c>
    </row>
    <row r="350" spans="1:6">
      <c r="A350" t="s">
        <v>1</v>
      </c>
      <c r="B350" s="1">
        <v>0.23200000000000001</v>
      </c>
      <c r="C350" t="s">
        <v>386</v>
      </c>
      <c r="D350" s="1">
        <v>0.76800000000000002</v>
      </c>
      <c r="E350" t="s">
        <v>387</v>
      </c>
      <c r="F350">
        <v>0.42299999999999999</v>
      </c>
    </row>
    <row r="352" spans="1:6">
      <c r="A352" t="s">
        <v>266</v>
      </c>
    </row>
    <row r="353" spans="1:6">
      <c r="A353" t="s">
        <v>325</v>
      </c>
    </row>
    <row r="354" spans="1:6">
      <c r="A354" t="s">
        <v>326</v>
      </c>
    </row>
    <row r="355" spans="1:6">
      <c r="A355" t="s">
        <v>0</v>
      </c>
    </row>
    <row r="356" spans="1:6">
      <c r="A356" t="s">
        <v>1</v>
      </c>
      <c r="B356" s="1">
        <v>0.253</v>
      </c>
      <c r="C356" t="s">
        <v>386</v>
      </c>
      <c r="D356" s="1">
        <v>0.747</v>
      </c>
      <c r="E356" t="s">
        <v>387</v>
      </c>
      <c r="F356">
        <v>7.0000000000000001E-3</v>
      </c>
    </row>
    <row r="358" spans="1:6">
      <c r="A358" t="s">
        <v>1165</v>
      </c>
    </row>
    <row r="359" spans="1:6">
      <c r="A359" t="s">
        <v>3</v>
      </c>
      <c r="B359">
        <v>0.36699999999999999</v>
      </c>
    </row>
    <row r="360" spans="1:6">
      <c r="A360" t="s">
        <v>1</v>
      </c>
      <c r="B360" s="1">
        <v>0.13200000000000001</v>
      </c>
      <c r="C360" t="s">
        <v>386</v>
      </c>
      <c r="D360" s="1">
        <v>0.86799999999999999</v>
      </c>
      <c r="E360" t="s">
        <v>387</v>
      </c>
      <c r="F360">
        <v>2.1000000000000001E-2</v>
      </c>
    </row>
    <row r="361" spans="1:6">
      <c r="A361" t="s">
        <v>1168</v>
      </c>
    </row>
    <row r="362" spans="1:6">
      <c r="A362" t="s">
        <v>4</v>
      </c>
    </row>
    <row r="363" spans="1:6">
      <c r="A363" t="s">
        <v>1</v>
      </c>
      <c r="B363" s="1">
        <v>9.6000000000000002E-2</v>
      </c>
      <c r="C363" t="s">
        <v>386</v>
      </c>
      <c r="D363" s="1">
        <v>0.90400000000000003</v>
      </c>
      <c r="E363" t="s">
        <v>387</v>
      </c>
      <c r="F363">
        <v>0.16700000000000001</v>
      </c>
    </row>
    <row r="365" spans="1:6">
      <c r="A365" t="s">
        <v>327</v>
      </c>
    </row>
    <row r="366" spans="1:6">
      <c r="A366" t="s">
        <v>328</v>
      </c>
    </row>
    <row r="367" spans="1:6">
      <c r="A367" t="s">
        <v>329</v>
      </c>
    </row>
    <row r="368" spans="1:6">
      <c r="A368" t="s">
        <v>0</v>
      </c>
    </row>
    <row r="369" spans="1:6">
      <c r="A369" t="s">
        <v>1</v>
      </c>
      <c r="B369" s="1">
        <v>0.14099999999999999</v>
      </c>
      <c r="C369" t="s">
        <v>386</v>
      </c>
      <c r="D369" s="1">
        <v>0.85899999999999999</v>
      </c>
      <c r="E369" t="s">
        <v>387</v>
      </c>
      <c r="F369">
        <v>2E-3</v>
      </c>
    </row>
    <row r="371" spans="1:6">
      <c r="A371" t="s">
        <v>1165</v>
      </c>
    </row>
    <row r="372" spans="1:6">
      <c r="A372" t="s">
        <v>3</v>
      </c>
      <c r="B372">
        <v>0.56200000000000006</v>
      </c>
    </row>
    <row r="373" spans="1:6">
      <c r="A373" t="s">
        <v>1</v>
      </c>
      <c r="B373" s="1">
        <v>0.14099999999999999</v>
      </c>
      <c r="C373" t="s">
        <v>386</v>
      </c>
      <c r="D373" s="1">
        <v>0.85899999999999999</v>
      </c>
      <c r="E373" t="s">
        <v>387</v>
      </c>
      <c r="F373">
        <v>7.0000000000000001E-3</v>
      </c>
    </row>
    <row r="374" spans="1:6">
      <c r="A374" t="s">
        <v>1169</v>
      </c>
    </row>
    <row r="375" spans="1:6">
      <c r="A375" t="s">
        <v>4</v>
      </c>
    </row>
    <row r="376" spans="1:6">
      <c r="A376" t="s">
        <v>1</v>
      </c>
      <c r="B376" s="1">
        <v>0.16900000000000001</v>
      </c>
      <c r="C376" t="s">
        <v>386</v>
      </c>
      <c r="D376" s="1">
        <v>0.83099999999999996</v>
      </c>
      <c r="E376" t="s">
        <v>387</v>
      </c>
      <c r="F376">
        <v>0.193</v>
      </c>
    </row>
    <row r="378" spans="1:6">
      <c r="A378" t="s">
        <v>267</v>
      </c>
    </row>
    <row r="379" spans="1:6">
      <c r="A379" t="s">
        <v>330</v>
      </c>
    </row>
    <row r="380" spans="1:6">
      <c r="A380" t="s">
        <v>331</v>
      </c>
    </row>
    <row r="381" spans="1:6">
      <c r="A381" t="s">
        <v>0</v>
      </c>
    </row>
    <row r="382" spans="1:6">
      <c r="A382" t="s">
        <v>1</v>
      </c>
      <c r="B382" s="1">
        <v>0.121</v>
      </c>
      <c r="C382" t="s">
        <v>386</v>
      </c>
      <c r="D382" s="1">
        <v>0.879</v>
      </c>
      <c r="E382" t="s">
        <v>387</v>
      </c>
      <c r="F382">
        <v>3.0000000000000001E-3</v>
      </c>
    </row>
    <row r="384" spans="1:6">
      <c r="A384" t="s">
        <v>1165</v>
      </c>
    </row>
    <row r="385" spans="1:6">
      <c r="A385" t="s">
        <v>3</v>
      </c>
      <c r="B385">
        <v>0.34</v>
      </c>
    </row>
    <row r="386" spans="1:6">
      <c r="A386" t="s">
        <v>1</v>
      </c>
      <c r="B386" s="1">
        <v>0.13400000000000001</v>
      </c>
      <c r="C386" t="s">
        <v>386</v>
      </c>
      <c r="D386" s="1">
        <v>0.86599999999999999</v>
      </c>
      <c r="E386" t="s">
        <v>387</v>
      </c>
      <c r="F386">
        <v>1.2999999999999999E-2</v>
      </c>
    </row>
    <row r="387" spans="1:6">
      <c r="A387" t="s">
        <v>1170</v>
      </c>
    </row>
    <row r="388" spans="1:6">
      <c r="A388" t="s">
        <v>4</v>
      </c>
    </row>
    <row r="389" spans="1:6">
      <c r="A389" t="s">
        <v>1</v>
      </c>
      <c r="B389" s="1">
        <v>0.16500000000000001</v>
      </c>
      <c r="C389" t="s">
        <v>386</v>
      </c>
      <c r="D389" s="1">
        <v>0.83499999999999996</v>
      </c>
      <c r="E389" t="s">
        <v>387</v>
      </c>
      <c r="F389">
        <v>0.16200000000000001</v>
      </c>
    </row>
    <row r="391" spans="1:6">
      <c r="A391" t="s">
        <v>268</v>
      </c>
    </row>
    <row r="392" spans="1:6">
      <c r="A392" t="s">
        <v>332</v>
      </c>
    </row>
    <row r="393" spans="1:6">
      <c r="A393" t="s">
        <v>333</v>
      </c>
    </row>
    <row r="394" spans="1:6">
      <c r="A394" t="s">
        <v>0</v>
      </c>
    </row>
    <row r="395" spans="1:6">
      <c r="A395" t="s">
        <v>1</v>
      </c>
      <c r="B395" s="1">
        <v>4.4999999999999998E-2</v>
      </c>
      <c r="C395" t="s">
        <v>386</v>
      </c>
      <c r="D395" s="1">
        <v>0.95499999999999996</v>
      </c>
      <c r="E395" t="s">
        <v>387</v>
      </c>
      <c r="F395">
        <v>2E-3</v>
      </c>
    </row>
    <row r="397" spans="1:6">
      <c r="A397" t="s">
        <v>1165</v>
      </c>
    </row>
    <row r="398" spans="1:6">
      <c r="A398" t="s">
        <v>3</v>
      </c>
      <c r="B398">
        <v>0.29799999999999999</v>
      </c>
    </row>
    <row r="399" spans="1:6">
      <c r="A399" t="s">
        <v>1</v>
      </c>
      <c r="B399" s="1">
        <v>4.4999999999999998E-2</v>
      </c>
      <c r="C399" t="s">
        <v>386</v>
      </c>
      <c r="D399" s="1">
        <v>0.95499999999999996</v>
      </c>
      <c r="E399" t="s">
        <v>387</v>
      </c>
      <c r="F399">
        <v>6.0000000000000001E-3</v>
      </c>
    </row>
    <row r="400" spans="1:6">
      <c r="A400" t="s">
        <v>1169</v>
      </c>
    </row>
    <row r="401" spans="1:6">
      <c r="A401" t="s">
        <v>4</v>
      </c>
    </row>
    <row r="402" spans="1:6">
      <c r="A402" t="s">
        <v>1</v>
      </c>
      <c r="B402" s="2">
        <v>0.05</v>
      </c>
      <c r="C402" t="s">
        <v>386</v>
      </c>
      <c r="D402" s="2">
        <v>0.95</v>
      </c>
      <c r="E402" t="s">
        <v>387</v>
      </c>
      <c r="F402">
        <v>7.0999999999999994E-2</v>
      </c>
    </row>
    <row r="404" spans="1:6">
      <c r="A404" t="s">
        <v>334</v>
      </c>
    </row>
    <row r="405" spans="1:6">
      <c r="A405" t="s">
        <v>335</v>
      </c>
    </row>
    <row r="406" spans="1:6">
      <c r="A406" t="s">
        <v>336</v>
      </c>
    </row>
    <row r="407" spans="1:6">
      <c r="A407" t="s">
        <v>0</v>
      </c>
    </row>
    <row r="408" spans="1:6">
      <c r="A408" t="s">
        <v>1</v>
      </c>
      <c r="B408" s="1">
        <v>0.30399999999999999</v>
      </c>
      <c r="C408" t="s">
        <v>386</v>
      </c>
      <c r="D408" s="1">
        <v>0.69599999999999995</v>
      </c>
      <c r="E408" t="s">
        <v>387</v>
      </c>
      <c r="F408">
        <v>2E-3</v>
      </c>
    </row>
    <row r="410" spans="1:6">
      <c r="A410" t="s">
        <v>1165</v>
      </c>
    </row>
    <row r="411" spans="1:6">
      <c r="A411" t="s">
        <v>3</v>
      </c>
      <c r="B411">
        <v>0.375</v>
      </c>
    </row>
    <row r="412" spans="1:6">
      <c r="A412" t="s">
        <v>1</v>
      </c>
      <c r="B412" s="1">
        <v>0.30399999999999999</v>
      </c>
      <c r="C412" t="s">
        <v>386</v>
      </c>
      <c r="D412" s="1">
        <v>0.69599999999999995</v>
      </c>
      <c r="E412" t="s">
        <v>387</v>
      </c>
      <c r="F412">
        <v>4.0000000000000001E-3</v>
      </c>
    </row>
    <row r="413" spans="1:6">
      <c r="A413" t="s">
        <v>1169</v>
      </c>
    </row>
    <row r="414" spans="1:6">
      <c r="A414" t="s">
        <v>4</v>
      </c>
    </row>
    <row r="415" spans="1:6">
      <c r="A415" t="s">
        <v>1</v>
      </c>
      <c r="B415" s="1">
        <v>0.27500000000000002</v>
      </c>
      <c r="C415" t="s">
        <v>386</v>
      </c>
      <c r="D415" s="1">
        <v>0.72499999999999998</v>
      </c>
      <c r="E415" t="s">
        <v>387</v>
      </c>
      <c r="F415">
        <v>0.106</v>
      </c>
    </row>
    <row r="417" spans="1:6">
      <c r="A417" t="s">
        <v>1180</v>
      </c>
    </row>
    <row r="418" spans="1:6">
      <c r="A418" t="s">
        <v>1211</v>
      </c>
    </row>
    <row r="419" spans="1:6">
      <c r="A419" t="s">
        <v>1212</v>
      </c>
    </row>
    <row r="420" spans="1:6">
      <c r="A420" t="s">
        <v>0</v>
      </c>
    </row>
    <row r="421" spans="1:6">
      <c r="A421" t="s">
        <v>1</v>
      </c>
      <c r="B421" s="2">
        <v>0.63</v>
      </c>
      <c r="C421" t="s">
        <v>386</v>
      </c>
      <c r="D421" s="2">
        <v>0.37</v>
      </c>
      <c r="E421" t="s">
        <v>387</v>
      </c>
      <c r="F421">
        <v>1.4999999999999999E-2</v>
      </c>
    </row>
    <row r="423" spans="1:6">
      <c r="A423" t="s">
        <v>1165</v>
      </c>
    </row>
    <row r="424" spans="1:6">
      <c r="A424" t="s">
        <v>3</v>
      </c>
      <c r="B424" s="3">
        <v>421.327</v>
      </c>
    </row>
    <row r="425" spans="1:6">
      <c r="A425" t="s">
        <v>1</v>
      </c>
      <c r="B425" s="1">
        <v>0.58799999999999997</v>
      </c>
      <c r="C425" t="s">
        <v>386</v>
      </c>
      <c r="D425" s="1">
        <v>0.41199999999999998</v>
      </c>
      <c r="E425" t="s">
        <v>387</v>
      </c>
      <c r="F425">
        <v>0.20499999999999999</v>
      </c>
    </row>
    <row r="426" spans="1:6">
      <c r="A426" t="s">
        <v>1178</v>
      </c>
    </row>
    <row r="427" spans="1:6">
      <c r="A427" t="s">
        <v>4</v>
      </c>
    </row>
    <row r="428" spans="1:6">
      <c r="A428" t="s">
        <v>1</v>
      </c>
      <c r="B428" s="1">
        <v>0.623</v>
      </c>
      <c r="C428" t="s">
        <v>386</v>
      </c>
      <c r="D428" s="1">
        <v>0.377</v>
      </c>
      <c r="E428" t="s">
        <v>387</v>
      </c>
      <c r="F428">
        <v>13.061</v>
      </c>
    </row>
    <row r="430" spans="1:6">
      <c r="A430" t="s">
        <v>1181</v>
      </c>
    </row>
    <row r="431" spans="1:6">
      <c r="A431" t="s">
        <v>1213</v>
      </c>
    </row>
    <row r="432" spans="1:6">
      <c r="A432" t="s">
        <v>1214</v>
      </c>
    </row>
    <row r="433" spans="1:6">
      <c r="A433" t="s">
        <v>0</v>
      </c>
    </row>
    <row r="434" spans="1:6">
      <c r="A434" t="s">
        <v>1</v>
      </c>
      <c r="B434" s="1">
        <v>0.65800000000000003</v>
      </c>
      <c r="C434" t="s">
        <v>386</v>
      </c>
      <c r="D434" s="1">
        <v>0.34200000000000003</v>
      </c>
      <c r="E434" t="s">
        <v>387</v>
      </c>
      <c r="F434">
        <v>1.2E-2</v>
      </c>
    </row>
    <row r="436" spans="1:6">
      <c r="A436" t="s">
        <v>1165</v>
      </c>
    </row>
    <row r="437" spans="1:6">
      <c r="A437" t="s">
        <v>3</v>
      </c>
      <c r="B437" s="3">
        <v>452.79199999999997</v>
      </c>
    </row>
    <row r="438" spans="1:6">
      <c r="A438" t="s">
        <v>1</v>
      </c>
      <c r="B438" s="1">
        <v>0.61299999999999999</v>
      </c>
      <c r="C438" t="s">
        <v>386</v>
      </c>
      <c r="D438" s="1">
        <v>0.38700000000000001</v>
      </c>
      <c r="E438" t="s">
        <v>387</v>
      </c>
      <c r="F438">
        <v>3.9820000000000002</v>
      </c>
    </row>
    <row r="439" spans="1:6">
      <c r="A439" t="s">
        <v>1182</v>
      </c>
    </row>
    <row r="440" spans="1:6">
      <c r="A440" t="s">
        <v>4</v>
      </c>
    </row>
    <row r="441" spans="1:6">
      <c r="A441" t="s">
        <v>1</v>
      </c>
      <c r="B441" s="1">
        <v>0.61599999999999999</v>
      </c>
      <c r="C441" t="s">
        <v>386</v>
      </c>
      <c r="D441" s="1">
        <v>0.38400000000000001</v>
      </c>
      <c r="E441" t="s">
        <v>387</v>
      </c>
      <c r="F441">
        <v>42.838999999999999</v>
      </c>
    </row>
    <row r="443" spans="1:6">
      <c r="A443" t="s">
        <v>1183</v>
      </c>
    </row>
    <row r="444" spans="1:6">
      <c r="A444" t="s">
        <v>1215</v>
      </c>
    </row>
    <row r="445" spans="1:6">
      <c r="A445" t="s">
        <v>1216</v>
      </c>
    </row>
    <row r="446" spans="1:6">
      <c r="A446" t="s">
        <v>0</v>
      </c>
    </row>
    <row r="447" spans="1:6">
      <c r="A447" t="s">
        <v>1</v>
      </c>
      <c r="B447" s="1">
        <v>0.36899999999999999</v>
      </c>
      <c r="C447" t="s">
        <v>386</v>
      </c>
      <c r="D447" s="1">
        <v>0.63100000000000001</v>
      </c>
      <c r="E447" t="s">
        <v>387</v>
      </c>
      <c r="F447">
        <v>6.0000000000000001E-3</v>
      </c>
    </row>
    <row r="449" spans="1:6">
      <c r="A449" t="s">
        <v>1165</v>
      </c>
    </row>
    <row r="450" spans="1:6">
      <c r="A450" t="s">
        <v>3</v>
      </c>
      <c r="B450" s="3">
        <v>215.56200000000001</v>
      </c>
    </row>
    <row r="451" spans="1:6">
      <c r="A451" t="s">
        <v>1</v>
      </c>
      <c r="B451" s="1">
        <v>0.23499999999999999</v>
      </c>
      <c r="C451" t="s">
        <v>386</v>
      </c>
      <c r="D451" s="1">
        <v>0.76500000000000001</v>
      </c>
      <c r="E451" t="s">
        <v>387</v>
      </c>
      <c r="F451">
        <v>0.112</v>
      </c>
    </row>
    <row r="452" spans="1:6">
      <c r="A452" t="s">
        <v>1184</v>
      </c>
    </row>
    <row r="453" spans="1:6">
      <c r="A453" t="s">
        <v>4</v>
      </c>
    </row>
    <row r="454" spans="1:6">
      <c r="A454" t="s">
        <v>1</v>
      </c>
      <c r="B454" s="2">
        <v>0.31</v>
      </c>
      <c r="C454" t="s">
        <v>386</v>
      </c>
      <c r="D454" s="2">
        <v>0.69</v>
      </c>
      <c r="E454" t="s">
        <v>387</v>
      </c>
      <c r="F454">
        <v>5.2869999999999999</v>
      </c>
    </row>
    <row r="456" spans="1:6">
      <c r="A456" t="s">
        <v>1185</v>
      </c>
    </row>
    <row r="457" spans="1:6">
      <c r="A457" t="s">
        <v>1217</v>
      </c>
    </row>
    <row r="458" spans="1:6">
      <c r="A458" t="s">
        <v>1218</v>
      </c>
    </row>
    <row r="459" spans="1:6">
      <c r="A459" t="s">
        <v>0</v>
      </c>
    </row>
    <row r="460" spans="1:6">
      <c r="A460" t="s">
        <v>1</v>
      </c>
      <c r="B460" s="1">
        <v>0.433</v>
      </c>
      <c r="C460" t="s">
        <v>386</v>
      </c>
      <c r="D460" s="1">
        <v>0.56699999999999995</v>
      </c>
      <c r="E460" t="s">
        <v>387</v>
      </c>
      <c r="F460">
        <v>5.0000000000000001E-3</v>
      </c>
    </row>
    <row r="462" spans="1:6">
      <c r="A462" t="s">
        <v>1165</v>
      </c>
    </row>
    <row r="463" spans="1:6">
      <c r="A463" t="s">
        <v>3</v>
      </c>
      <c r="B463" s="3">
        <v>260.767</v>
      </c>
    </row>
    <row r="464" spans="1:6">
      <c r="A464" t="s">
        <v>1</v>
      </c>
      <c r="B464" s="1">
        <v>0.23799999999999999</v>
      </c>
      <c r="C464" t="s">
        <v>386</v>
      </c>
      <c r="D464" s="1">
        <v>0.76200000000000001</v>
      </c>
      <c r="E464" t="s">
        <v>387</v>
      </c>
      <c r="F464">
        <v>0.61599999999999999</v>
      </c>
    </row>
    <row r="465" spans="1:6">
      <c r="A465" t="s">
        <v>1186</v>
      </c>
    </row>
    <row r="466" spans="1:6">
      <c r="A466" t="s">
        <v>4</v>
      </c>
    </row>
    <row r="467" spans="1:6">
      <c r="A467" t="s">
        <v>1</v>
      </c>
      <c r="B467" s="1">
        <v>0.25600000000000001</v>
      </c>
      <c r="C467" t="s">
        <v>386</v>
      </c>
      <c r="D467" s="1">
        <v>0.74399999999999999</v>
      </c>
      <c r="E467" t="s">
        <v>387</v>
      </c>
      <c r="F467">
        <v>7.2370000000000001</v>
      </c>
    </row>
    <row r="469" spans="1:6">
      <c r="A469" t="s">
        <v>1187</v>
      </c>
    </row>
    <row r="470" spans="1:6">
      <c r="A470" t="s">
        <v>1219</v>
      </c>
    </row>
    <row r="471" spans="1:6">
      <c r="A471" t="s">
        <v>1220</v>
      </c>
    </row>
    <row r="472" spans="1:6">
      <c r="A472" t="s">
        <v>0</v>
      </c>
    </row>
    <row r="473" spans="1:6">
      <c r="A473" t="s">
        <v>1</v>
      </c>
      <c r="B473" s="1">
        <v>0.42299999999999999</v>
      </c>
      <c r="C473" t="s">
        <v>386</v>
      </c>
      <c r="D473" s="1">
        <v>0.57699999999999996</v>
      </c>
      <c r="E473" t="s">
        <v>387</v>
      </c>
      <c r="F473">
        <v>5.0000000000000001E-3</v>
      </c>
    </row>
    <row r="475" spans="1:6">
      <c r="A475" t="s">
        <v>1165</v>
      </c>
    </row>
    <row r="476" spans="1:6">
      <c r="A476" t="s">
        <v>3</v>
      </c>
      <c r="B476" s="3">
        <v>262.63900000000001</v>
      </c>
    </row>
    <row r="477" spans="1:6">
      <c r="A477" t="s">
        <v>1</v>
      </c>
      <c r="B477" s="1">
        <v>0.22800000000000001</v>
      </c>
      <c r="C477" t="s">
        <v>386</v>
      </c>
      <c r="D477" s="1">
        <v>0.77200000000000002</v>
      </c>
      <c r="E477" t="s">
        <v>387</v>
      </c>
      <c r="F477">
        <v>0.27200000000000002</v>
      </c>
    </row>
    <row r="478" spans="1:6">
      <c r="A478" t="s">
        <v>1188</v>
      </c>
    </row>
    <row r="479" spans="1:6">
      <c r="A479" t="s">
        <v>4</v>
      </c>
    </row>
    <row r="480" spans="1:6">
      <c r="A480" t="s">
        <v>1</v>
      </c>
      <c r="B480" s="1">
        <v>0.246</v>
      </c>
      <c r="C480" t="s">
        <v>386</v>
      </c>
      <c r="D480" s="1">
        <v>0.754</v>
      </c>
      <c r="E480" t="s">
        <v>387</v>
      </c>
      <c r="F480">
        <v>6.992</v>
      </c>
    </row>
    <row r="482" spans="1:6">
      <c r="A482" t="s">
        <v>1189</v>
      </c>
    </row>
    <row r="483" spans="1:6">
      <c r="A483" t="s">
        <v>1221</v>
      </c>
    </row>
    <row r="484" spans="1:6">
      <c r="A484" t="s">
        <v>1222</v>
      </c>
    </row>
    <row r="485" spans="1:6">
      <c r="A485" t="s">
        <v>0</v>
      </c>
    </row>
    <row r="486" spans="1:6">
      <c r="A486" t="s">
        <v>1</v>
      </c>
      <c r="B486" s="1">
        <v>0.41299999999999998</v>
      </c>
      <c r="C486" t="s">
        <v>386</v>
      </c>
      <c r="D486" s="1">
        <v>0.58699999999999997</v>
      </c>
      <c r="E486" t="s">
        <v>387</v>
      </c>
      <c r="F486">
        <v>4.0000000000000001E-3</v>
      </c>
    </row>
    <row r="488" spans="1:6">
      <c r="A488" t="s">
        <v>1165</v>
      </c>
    </row>
    <row r="489" spans="1:6">
      <c r="A489" t="s">
        <v>3</v>
      </c>
      <c r="B489" s="3">
        <v>236.65700000000001</v>
      </c>
    </row>
    <row r="490" spans="1:6">
      <c r="A490" t="s">
        <v>1</v>
      </c>
      <c r="B490" s="1">
        <v>0.254</v>
      </c>
      <c r="C490" t="s">
        <v>386</v>
      </c>
      <c r="D490" s="1">
        <v>0.746</v>
      </c>
      <c r="E490" t="s">
        <v>387</v>
      </c>
      <c r="F490">
        <v>0.115</v>
      </c>
    </row>
    <row r="491" spans="1:6">
      <c r="A491" t="s">
        <v>1168</v>
      </c>
    </row>
    <row r="492" spans="1:6">
      <c r="A492" t="s">
        <v>4</v>
      </c>
    </row>
    <row r="493" spans="1:6">
      <c r="A493" t="s">
        <v>1</v>
      </c>
      <c r="B493" s="1">
        <v>0.246</v>
      </c>
      <c r="C493" t="s">
        <v>386</v>
      </c>
      <c r="D493" s="1">
        <v>0.754</v>
      </c>
      <c r="E493" t="s">
        <v>387</v>
      </c>
      <c r="F493">
        <v>6.625</v>
      </c>
    </row>
    <row r="495" spans="1:6">
      <c r="A495" t="s">
        <v>1190</v>
      </c>
    </row>
    <row r="496" spans="1:6">
      <c r="A496" t="s">
        <v>1223</v>
      </c>
    </row>
    <row r="497" spans="1:6">
      <c r="A497" t="s">
        <v>1224</v>
      </c>
    </row>
    <row r="498" spans="1:6">
      <c r="A498" t="s">
        <v>0</v>
      </c>
    </row>
    <row r="499" spans="1:6">
      <c r="A499" t="s">
        <v>1</v>
      </c>
      <c r="B499" s="1">
        <v>0.38200000000000001</v>
      </c>
      <c r="C499" t="s">
        <v>386</v>
      </c>
      <c r="D499" s="1">
        <v>0.61799999999999999</v>
      </c>
      <c r="E499" t="s">
        <v>387</v>
      </c>
      <c r="F499">
        <v>5.0000000000000001E-3</v>
      </c>
    </row>
    <row r="501" spans="1:6">
      <c r="A501" t="s">
        <v>1165</v>
      </c>
    </row>
    <row r="502" spans="1:6">
      <c r="A502" t="s">
        <v>3</v>
      </c>
      <c r="B502" s="3">
        <v>113.874</v>
      </c>
    </row>
    <row r="503" spans="1:6">
      <c r="A503" t="s">
        <v>1</v>
      </c>
      <c r="B503" s="1">
        <v>0.252</v>
      </c>
      <c r="C503" t="s">
        <v>386</v>
      </c>
      <c r="D503" s="1">
        <v>0.748</v>
      </c>
      <c r="E503" t="s">
        <v>387</v>
      </c>
      <c r="F503">
        <v>0.114</v>
      </c>
    </row>
    <row r="504" spans="1:6">
      <c r="A504" t="s">
        <v>1177</v>
      </c>
    </row>
    <row r="505" spans="1:6">
      <c r="A505" t="s">
        <v>4</v>
      </c>
    </row>
    <row r="506" spans="1:6">
      <c r="A506" t="s">
        <v>1</v>
      </c>
      <c r="B506" s="1">
        <v>0.35099999999999998</v>
      </c>
      <c r="C506" t="s">
        <v>386</v>
      </c>
      <c r="D506" s="1">
        <v>0.64900000000000002</v>
      </c>
      <c r="E506" t="s">
        <v>387</v>
      </c>
      <c r="F506">
        <v>4.9569999999999999</v>
      </c>
    </row>
    <row r="508" spans="1:6">
      <c r="A508" t="s">
        <v>1191</v>
      </c>
    </row>
    <row r="509" spans="1:6">
      <c r="A509" t="s">
        <v>1225</v>
      </c>
    </row>
    <row r="510" spans="1:6">
      <c r="A510" t="s">
        <v>1226</v>
      </c>
    </row>
    <row r="511" spans="1:6">
      <c r="A511" t="s">
        <v>0</v>
      </c>
    </row>
    <row r="512" spans="1:6">
      <c r="A512" t="s">
        <v>1</v>
      </c>
      <c r="B512" s="2">
        <v>0.35</v>
      </c>
      <c r="C512" t="s">
        <v>386</v>
      </c>
      <c r="D512" s="2">
        <v>0.65</v>
      </c>
      <c r="E512" t="s">
        <v>387</v>
      </c>
      <c r="F512">
        <v>7.0000000000000007E-2</v>
      </c>
    </row>
    <row r="514" spans="1:6">
      <c r="A514" t="s">
        <v>1165</v>
      </c>
    </row>
    <row r="515" spans="1:6">
      <c r="A515" t="s">
        <v>3</v>
      </c>
      <c r="B515" s="3">
        <v>434.012</v>
      </c>
    </row>
    <row r="516" spans="1:6">
      <c r="A516" t="s">
        <v>1</v>
      </c>
      <c r="B516" s="1">
        <v>0.32200000000000001</v>
      </c>
      <c r="C516" t="s">
        <v>386</v>
      </c>
      <c r="D516" s="1">
        <v>0.67800000000000005</v>
      </c>
      <c r="E516" t="s">
        <v>387</v>
      </c>
      <c r="F516">
        <v>1.17</v>
      </c>
    </row>
    <row r="517" spans="1:6">
      <c r="A517" t="s">
        <v>1175</v>
      </c>
    </row>
    <row r="518" spans="1:6">
      <c r="A518" t="s">
        <v>4</v>
      </c>
    </row>
    <row r="519" spans="1:6">
      <c r="A519" t="s">
        <v>1</v>
      </c>
      <c r="B519" s="1">
        <v>0.34200000000000003</v>
      </c>
      <c r="C519" t="s">
        <v>386</v>
      </c>
      <c r="D519" s="1">
        <v>0.65800000000000003</v>
      </c>
      <c r="E519" t="s">
        <v>387</v>
      </c>
      <c r="F519">
        <v>59.23</v>
      </c>
    </row>
    <row r="521" spans="1:6">
      <c r="A521" t="s">
        <v>1192</v>
      </c>
    </row>
    <row r="522" spans="1:6">
      <c r="A522" t="s">
        <v>1227</v>
      </c>
    </row>
    <row r="523" spans="1:6">
      <c r="A523" t="s">
        <v>1228</v>
      </c>
    </row>
    <row r="524" spans="1:6">
      <c r="A524" t="s">
        <v>0</v>
      </c>
    </row>
    <row r="525" spans="1:6">
      <c r="A525" t="s">
        <v>1</v>
      </c>
      <c r="B525" s="1">
        <v>0.33800000000000002</v>
      </c>
      <c r="C525" t="s">
        <v>386</v>
      </c>
      <c r="D525" s="1">
        <v>0.66200000000000003</v>
      </c>
      <c r="E525" t="s">
        <v>387</v>
      </c>
      <c r="F525">
        <v>5.1999999999999998E-2</v>
      </c>
    </row>
    <row r="527" spans="1:6">
      <c r="A527" t="s">
        <v>1165</v>
      </c>
    </row>
    <row r="528" spans="1:6">
      <c r="A528" t="s">
        <v>3</v>
      </c>
      <c r="B528" s="3">
        <v>444.64600000000002</v>
      </c>
    </row>
    <row r="529" spans="1:6">
      <c r="A529" t="s">
        <v>1</v>
      </c>
      <c r="B529" s="1">
        <v>0.30099999999999999</v>
      </c>
      <c r="C529" t="s">
        <v>386</v>
      </c>
      <c r="D529" s="1">
        <v>0.69899999999999995</v>
      </c>
      <c r="E529" t="s">
        <v>387</v>
      </c>
      <c r="F529">
        <v>1.026</v>
      </c>
    </row>
    <row r="530" spans="1:6">
      <c r="A530" t="s">
        <v>1174</v>
      </c>
    </row>
    <row r="531" spans="1:6">
      <c r="A531" t="s">
        <v>4</v>
      </c>
    </row>
    <row r="532" spans="1:6">
      <c r="A532" t="s">
        <v>1</v>
      </c>
      <c r="B532" s="1">
        <v>0.36599999999999999</v>
      </c>
      <c r="C532" t="s">
        <v>386</v>
      </c>
      <c r="D532" s="1">
        <v>0.63400000000000001</v>
      </c>
      <c r="E532" t="s">
        <v>387</v>
      </c>
      <c r="F532">
        <v>54.881</v>
      </c>
    </row>
    <row r="534" spans="1:6">
      <c r="A534" t="s">
        <v>1193</v>
      </c>
    </row>
    <row r="535" spans="1:6">
      <c r="A535" t="s">
        <v>1229</v>
      </c>
    </row>
    <row r="536" spans="1:6">
      <c r="A536" t="s">
        <v>1230</v>
      </c>
    </row>
    <row r="537" spans="1:6">
      <c r="A537" t="s">
        <v>0</v>
      </c>
    </row>
    <row r="538" spans="1:6">
      <c r="A538" t="s">
        <v>1</v>
      </c>
      <c r="B538" s="1">
        <v>0.26100000000000001</v>
      </c>
      <c r="C538" t="s">
        <v>386</v>
      </c>
      <c r="D538" s="1">
        <v>0.73899999999999999</v>
      </c>
      <c r="E538" t="s">
        <v>387</v>
      </c>
      <c r="F538">
        <v>5.2999999999999999E-2</v>
      </c>
    </row>
    <row r="540" spans="1:6">
      <c r="A540" t="s">
        <v>1165</v>
      </c>
    </row>
    <row r="541" spans="1:6">
      <c r="A541" t="s">
        <v>3</v>
      </c>
      <c r="B541" s="3">
        <v>543.28399999999999</v>
      </c>
    </row>
    <row r="542" spans="1:6">
      <c r="A542" t="s">
        <v>1</v>
      </c>
      <c r="B542" s="1">
        <v>0.22700000000000001</v>
      </c>
      <c r="C542" t="s">
        <v>386</v>
      </c>
      <c r="D542" s="1">
        <v>0.77300000000000002</v>
      </c>
      <c r="E542" t="s">
        <v>387</v>
      </c>
      <c r="F542">
        <v>1.0209999999999999</v>
      </c>
    </row>
    <row r="543" spans="1:6">
      <c r="A543" t="s">
        <v>1174</v>
      </c>
    </row>
    <row r="544" spans="1:6">
      <c r="A544" t="s">
        <v>4</v>
      </c>
    </row>
    <row r="545" spans="1:6">
      <c r="A545" t="s">
        <v>1</v>
      </c>
      <c r="B545" s="1">
        <v>0.27200000000000002</v>
      </c>
      <c r="C545" t="s">
        <v>386</v>
      </c>
      <c r="D545" s="1">
        <v>0.72799999999999998</v>
      </c>
      <c r="E545" t="s">
        <v>387</v>
      </c>
      <c r="F545">
        <v>70.978999999999999</v>
      </c>
    </row>
    <row r="547" spans="1:6">
      <c r="A547" t="s">
        <v>1194</v>
      </c>
    </row>
    <row r="548" spans="1:6">
      <c r="A548" t="s">
        <v>1231</v>
      </c>
    </row>
    <row r="549" spans="1:6">
      <c r="A549" t="s">
        <v>1232</v>
      </c>
    </row>
    <row r="550" spans="1:6">
      <c r="A550" t="s">
        <v>0</v>
      </c>
    </row>
    <row r="551" spans="1:6">
      <c r="A551" t="s">
        <v>1</v>
      </c>
      <c r="B551" s="1">
        <v>0.17100000000000001</v>
      </c>
      <c r="C551" t="s">
        <v>386</v>
      </c>
      <c r="D551" s="1">
        <v>0.82899999999999996</v>
      </c>
      <c r="E551" t="s">
        <v>387</v>
      </c>
      <c r="F551">
        <v>4.9000000000000002E-2</v>
      </c>
    </row>
    <row r="553" spans="1:6">
      <c r="A553" t="s">
        <v>1165</v>
      </c>
    </row>
    <row r="554" spans="1:6">
      <c r="A554" t="s">
        <v>3</v>
      </c>
      <c r="B554" s="3">
        <v>7482.4350000000004</v>
      </c>
    </row>
    <row r="555" spans="1:6">
      <c r="A555" t="s">
        <v>1</v>
      </c>
      <c r="B555" s="1">
        <v>0.189</v>
      </c>
      <c r="C555" t="s">
        <v>386</v>
      </c>
      <c r="D555" s="1">
        <v>0.81100000000000005</v>
      </c>
      <c r="E555" t="s">
        <v>387</v>
      </c>
      <c r="F555">
        <v>2.2050000000000001</v>
      </c>
    </row>
    <row r="556" spans="1:6">
      <c r="A556" t="s">
        <v>1170</v>
      </c>
    </row>
    <row r="557" spans="1:6">
      <c r="A557" t="s">
        <v>4</v>
      </c>
    </row>
    <row r="558" spans="1:6">
      <c r="A558" t="s">
        <v>1</v>
      </c>
      <c r="B558" s="2">
        <v>0.21</v>
      </c>
      <c r="C558" t="s">
        <v>386</v>
      </c>
      <c r="D558" s="2">
        <v>0.79</v>
      </c>
      <c r="E558" t="s">
        <v>387</v>
      </c>
      <c r="F558">
        <v>296.517</v>
      </c>
    </row>
    <row r="560" spans="1:6">
      <c r="A560" t="s">
        <v>1195</v>
      </c>
    </row>
    <row r="561" spans="1:6">
      <c r="A561" t="s">
        <v>1233</v>
      </c>
    </row>
    <row r="562" spans="1:6">
      <c r="A562" t="s">
        <v>1234</v>
      </c>
    </row>
    <row r="563" spans="1:6">
      <c r="A563" t="s">
        <v>0</v>
      </c>
    </row>
    <row r="564" spans="1:6">
      <c r="A564" t="s">
        <v>1</v>
      </c>
      <c r="B564" s="2">
        <v>0.12</v>
      </c>
      <c r="C564" t="s">
        <v>386</v>
      </c>
      <c r="D564" s="2">
        <v>0.88</v>
      </c>
      <c r="E564" t="s">
        <v>387</v>
      </c>
      <c r="F564">
        <v>4.2000000000000003E-2</v>
      </c>
    </row>
    <row r="566" spans="1:6">
      <c r="A566" t="s">
        <v>1165</v>
      </c>
    </row>
    <row r="567" spans="1:6">
      <c r="A567" t="s">
        <v>3</v>
      </c>
      <c r="B567" s="3">
        <v>5206.241</v>
      </c>
    </row>
    <row r="568" spans="1:6">
      <c r="A568" t="s">
        <v>1</v>
      </c>
      <c r="B568" s="2">
        <v>0.12</v>
      </c>
      <c r="C568" t="s">
        <v>386</v>
      </c>
      <c r="D568" s="2">
        <v>0.88</v>
      </c>
      <c r="E568" t="s">
        <v>387</v>
      </c>
      <c r="F568">
        <v>2.1520000000000001</v>
      </c>
    </row>
    <row r="569" spans="1:6">
      <c r="A569" t="s">
        <v>1169</v>
      </c>
    </row>
    <row r="570" spans="1:6">
      <c r="A570" t="s">
        <v>4</v>
      </c>
    </row>
    <row r="571" spans="1:6">
      <c r="A571" t="s">
        <v>1</v>
      </c>
      <c r="B571" s="1">
        <v>0.13500000000000001</v>
      </c>
      <c r="C571" t="s">
        <v>386</v>
      </c>
      <c r="D571" s="1">
        <v>0.86499999999999999</v>
      </c>
      <c r="E571" t="s">
        <v>387</v>
      </c>
      <c r="F571">
        <v>228.08199999999999</v>
      </c>
    </row>
    <row r="572" spans="1:6">
      <c r="B572" s="1"/>
      <c r="D572" s="1"/>
    </row>
    <row r="573" spans="1:6">
      <c r="A573" t="s">
        <v>1196</v>
      </c>
      <c r="B573" s="1"/>
      <c r="D573" s="1"/>
    </row>
    <row r="574" spans="1:6">
      <c r="A574" t="s">
        <v>1235</v>
      </c>
      <c r="B574" s="1"/>
      <c r="D574" s="1"/>
    </row>
    <row r="575" spans="1:6">
      <c r="A575" t="s">
        <v>1236</v>
      </c>
    </row>
    <row r="576" spans="1:6">
      <c r="A576" t="s">
        <v>0</v>
      </c>
      <c r="B576" s="1"/>
      <c r="D576" s="1"/>
    </row>
    <row r="577" spans="1:6">
      <c r="A577" t="s">
        <v>1</v>
      </c>
      <c r="B577" s="1">
        <v>0.374</v>
      </c>
      <c r="C577" t="s">
        <v>386</v>
      </c>
      <c r="D577" s="1">
        <v>0.626</v>
      </c>
      <c r="E577" t="s">
        <v>387</v>
      </c>
      <c r="F577">
        <v>2E-3</v>
      </c>
    </row>
    <row r="579" spans="1:6">
      <c r="A579" t="s">
        <v>1165</v>
      </c>
      <c r="B579" s="1"/>
      <c r="D579" s="1"/>
    </row>
    <row r="580" spans="1:6">
      <c r="A580" t="s">
        <v>3</v>
      </c>
      <c r="B580" s="1">
        <v>18.678000000000001</v>
      </c>
      <c r="D580" s="1"/>
    </row>
    <row r="581" spans="1:6">
      <c r="A581" t="s">
        <v>1</v>
      </c>
      <c r="B581" s="1">
        <v>0.26700000000000002</v>
      </c>
      <c r="C581" t="s">
        <v>386</v>
      </c>
      <c r="D581" s="1">
        <v>0.73299999999999998</v>
      </c>
      <c r="E581" t="s">
        <v>387</v>
      </c>
      <c r="F581">
        <v>2.4E-2</v>
      </c>
    </row>
    <row r="582" spans="1:6">
      <c r="A582" t="s">
        <v>1172</v>
      </c>
      <c r="B582" s="1"/>
      <c r="D582" s="1"/>
    </row>
    <row r="583" spans="1:6">
      <c r="A583" t="s">
        <v>4</v>
      </c>
      <c r="B583" s="1"/>
      <c r="D583" s="1"/>
    </row>
    <row r="584" spans="1:6">
      <c r="A584" t="s">
        <v>1</v>
      </c>
      <c r="B584" s="1">
        <v>0.28199999999999997</v>
      </c>
      <c r="C584" t="s">
        <v>386</v>
      </c>
      <c r="D584" s="1">
        <v>0.71799999999999997</v>
      </c>
      <c r="E584" t="s">
        <v>387</v>
      </c>
      <c r="F584">
        <v>0.57699999999999996</v>
      </c>
    </row>
    <row r="586" spans="1:6">
      <c r="A586" t="s">
        <v>1197</v>
      </c>
      <c r="B586" s="1"/>
      <c r="D586" s="1"/>
    </row>
    <row r="587" spans="1:6">
      <c r="A587" t="s">
        <v>1237</v>
      </c>
      <c r="B587" s="1"/>
      <c r="D587" s="1"/>
    </row>
    <row r="588" spans="1:6">
      <c r="A588" t="s">
        <v>1238</v>
      </c>
      <c r="B588" s="1"/>
      <c r="D588" s="1"/>
    </row>
    <row r="589" spans="1:6">
      <c r="A589" t="s">
        <v>0</v>
      </c>
    </row>
    <row r="590" spans="1:6">
      <c r="A590" t="s">
        <v>1</v>
      </c>
      <c r="B590" s="1">
        <v>0.33700000000000002</v>
      </c>
      <c r="C590" t="s">
        <v>386</v>
      </c>
      <c r="D590" s="1">
        <v>0.66300000000000003</v>
      </c>
      <c r="E590" t="s">
        <v>387</v>
      </c>
      <c r="F590">
        <v>1E-3</v>
      </c>
    </row>
    <row r="591" spans="1:6">
      <c r="B591" s="1"/>
      <c r="D591" s="1"/>
    </row>
    <row r="592" spans="1:6">
      <c r="A592" t="s">
        <v>1165</v>
      </c>
    </row>
    <row r="593" spans="1:6">
      <c r="A593" t="s">
        <v>3</v>
      </c>
      <c r="B593" s="1">
        <v>13.782999999999999</v>
      </c>
      <c r="D593" s="1"/>
    </row>
    <row r="594" spans="1:6">
      <c r="A594" t="s">
        <v>1</v>
      </c>
      <c r="B594" s="1">
        <v>0.33100000000000002</v>
      </c>
      <c r="C594" t="s">
        <v>386</v>
      </c>
      <c r="D594" s="1">
        <v>0.66900000000000004</v>
      </c>
      <c r="E594" t="s">
        <v>387</v>
      </c>
      <c r="F594">
        <v>2.3E-2</v>
      </c>
    </row>
    <row r="595" spans="1:6">
      <c r="A595" t="s">
        <v>1178</v>
      </c>
    </row>
    <row r="596" spans="1:6">
      <c r="A596" t="s">
        <v>4</v>
      </c>
      <c r="B596" s="1"/>
      <c r="D596" s="1"/>
    </row>
    <row r="597" spans="1:6">
      <c r="A597" t="s">
        <v>1</v>
      </c>
      <c r="B597" s="1">
        <v>0.33700000000000002</v>
      </c>
      <c r="C597" t="s">
        <v>386</v>
      </c>
      <c r="D597" s="1">
        <v>0.66300000000000003</v>
      </c>
      <c r="E597" t="s">
        <v>387</v>
      </c>
      <c r="F597">
        <v>0.64</v>
      </c>
    </row>
    <row r="598" spans="1:6">
      <c r="B598" s="1"/>
      <c r="D598" s="1"/>
    </row>
    <row r="599" spans="1:6">
      <c r="A599" t="s">
        <v>1198</v>
      </c>
    </row>
    <row r="600" spans="1:6">
      <c r="A600" t="s">
        <v>1239</v>
      </c>
    </row>
    <row r="601" spans="1:6">
      <c r="A601" t="s">
        <v>1240</v>
      </c>
    </row>
    <row r="602" spans="1:6">
      <c r="A602" t="s">
        <v>0</v>
      </c>
    </row>
    <row r="603" spans="1:6">
      <c r="A603" t="s">
        <v>1</v>
      </c>
      <c r="B603" s="1">
        <v>0.24</v>
      </c>
      <c r="C603" t="s">
        <v>386</v>
      </c>
      <c r="D603" s="1">
        <v>0.76</v>
      </c>
      <c r="E603" t="s">
        <v>387</v>
      </c>
      <c r="F603">
        <v>1E-3</v>
      </c>
    </row>
    <row r="605" spans="1:6">
      <c r="A605" t="s">
        <v>1165</v>
      </c>
    </row>
    <row r="606" spans="1:6">
      <c r="A606" t="s">
        <v>3</v>
      </c>
      <c r="B606" s="3">
        <v>50.264000000000003</v>
      </c>
    </row>
    <row r="607" spans="1:6">
      <c r="A607" t="s">
        <v>1</v>
      </c>
      <c r="B607" s="1">
        <v>0.155</v>
      </c>
      <c r="C607" t="s">
        <v>386</v>
      </c>
      <c r="D607" s="1">
        <v>0.84499999999999997</v>
      </c>
      <c r="E607" t="s">
        <v>387</v>
      </c>
      <c r="F607">
        <v>7.4999999999999997E-2</v>
      </c>
    </row>
    <row r="608" spans="1:6">
      <c r="A608" t="s">
        <v>1174</v>
      </c>
    </row>
    <row r="609" spans="1:6">
      <c r="A609" t="s">
        <v>4</v>
      </c>
    </row>
    <row r="610" spans="1:6">
      <c r="A610" t="s">
        <v>1</v>
      </c>
      <c r="B610" s="1">
        <v>0.14000000000000001</v>
      </c>
      <c r="C610" t="s">
        <v>386</v>
      </c>
      <c r="D610" s="1">
        <v>0.86</v>
      </c>
      <c r="E610" t="s">
        <v>387</v>
      </c>
      <c r="F610">
        <v>1.704</v>
      </c>
    </row>
    <row r="612" spans="1:6">
      <c r="A612" t="s">
        <v>1199</v>
      </c>
    </row>
    <row r="613" spans="1:6">
      <c r="A613" t="s">
        <v>1241</v>
      </c>
    </row>
    <row r="614" spans="1:6">
      <c r="A614" t="s">
        <v>1242</v>
      </c>
    </row>
    <row r="615" spans="1:6">
      <c r="A615" t="s">
        <v>0</v>
      </c>
    </row>
    <row r="616" spans="1:6">
      <c r="A616" t="s">
        <v>1</v>
      </c>
      <c r="B616" s="1">
        <v>0.33100000000000002</v>
      </c>
      <c r="C616" t="s">
        <v>386</v>
      </c>
      <c r="D616" s="1">
        <v>0.66900000000000004</v>
      </c>
      <c r="E616" t="s">
        <v>387</v>
      </c>
      <c r="F616">
        <v>4.0000000000000001E-3</v>
      </c>
    </row>
    <row r="618" spans="1:6">
      <c r="A618" t="s">
        <v>1165</v>
      </c>
    </row>
    <row r="619" spans="1:6">
      <c r="A619" t="s">
        <v>3</v>
      </c>
      <c r="B619" s="3">
        <v>60.646000000000001</v>
      </c>
    </row>
    <row r="620" spans="1:6">
      <c r="A620" t="s">
        <v>1</v>
      </c>
      <c r="B620" s="1">
        <v>0.33100000000000002</v>
      </c>
      <c r="C620" t="s">
        <v>386</v>
      </c>
      <c r="D620" s="1">
        <v>0.66900000000000004</v>
      </c>
      <c r="E620" t="s">
        <v>387</v>
      </c>
      <c r="F620">
        <v>3.9E-2</v>
      </c>
    </row>
    <row r="621" spans="1:6">
      <c r="A621" t="s">
        <v>1169</v>
      </c>
    </row>
    <row r="622" spans="1:6">
      <c r="A622" t="s">
        <v>4</v>
      </c>
    </row>
    <row r="623" spans="1:6">
      <c r="A623" t="s">
        <v>1</v>
      </c>
      <c r="B623" s="1">
        <v>0.28699999999999998</v>
      </c>
      <c r="C623" t="s">
        <v>386</v>
      </c>
      <c r="D623" s="1">
        <v>0.71299999999999997</v>
      </c>
      <c r="E623" t="s">
        <v>387</v>
      </c>
      <c r="F623">
        <v>9.2319999999999993</v>
      </c>
    </row>
    <row r="625" spans="1:6">
      <c r="A625" t="s">
        <v>1200</v>
      </c>
    </row>
    <row r="626" spans="1:6">
      <c r="A626" t="s">
        <v>1243</v>
      </c>
    </row>
    <row r="627" spans="1:6">
      <c r="A627" t="s">
        <v>1244</v>
      </c>
    </row>
    <row r="628" spans="1:6">
      <c r="A628" t="s">
        <v>0</v>
      </c>
    </row>
    <row r="629" spans="1:6">
      <c r="A629" t="s">
        <v>1</v>
      </c>
      <c r="B629" s="2">
        <v>0.33100000000000002</v>
      </c>
      <c r="C629" t="s">
        <v>386</v>
      </c>
      <c r="D629" s="2">
        <v>0.66900000000000004</v>
      </c>
      <c r="E629" t="s">
        <v>387</v>
      </c>
      <c r="F629">
        <v>0.17899999999999999</v>
      </c>
    </row>
    <row r="631" spans="1:6">
      <c r="A631" t="s">
        <v>1165</v>
      </c>
    </row>
    <row r="632" spans="1:6">
      <c r="A632" t="s">
        <v>3</v>
      </c>
      <c r="B632" s="3">
        <v>102078.084</v>
      </c>
    </row>
    <row r="633" spans="1:6">
      <c r="A633" t="s">
        <v>1</v>
      </c>
      <c r="B633" s="1">
        <v>0.30399999999999999</v>
      </c>
      <c r="C633" t="s">
        <v>386</v>
      </c>
      <c r="D633" s="1">
        <v>0.69599999999999995</v>
      </c>
      <c r="E633" t="s">
        <v>387</v>
      </c>
      <c r="F633">
        <v>6.0830000000000002</v>
      </c>
    </row>
    <row r="634" spans="1:6">
      <c r="A634" t="s">
        <v>1170</v>
      </c>
    </row>
    <row r="635" spans="1:6">
      <c r="A635" t="s">
        <v>4</v>
      </c>
    </row>
    <row r="636" spans="1:6">
      <c r="A636" t="s">
        <v>1</v>
      </c>
      <c r="B636" s="2">
        <v>0.42799999999999999</v>
      </c>
      <c r="C636" t="s">
        <v>386</v>
      </c>
      <c r="D636" s="2">
        <v>0.57199999999999995</v>
      </c>
      <c r="E636" t="s">
        <v>387</v>
      </c>
      <c r="F636" s="3">
        <v>768.78499999999997</v>
      </c>
    </row>
    <row r="638" spans="1:6">
      <c r="A638" t="s">
        <v>1201</v>
      </c>
    </row>
    <row r="639" spans="1:6">
      <c r="A639" t="s">
        <v>1245</v>
      </c>
    </row>
    <row r="640" spans="1:6">
      <c r="A640" t="s">
        <v>1246</v>
      </c>
    </row>
    <row r="641" spans="1:6">
      <c r="A641" t="s">
        <v>0</v>
      </c>
    </row>
    <row r="642" spans="1:6">
      <c r="A642" t="s">
        <v>1</v>
      </c>
      <c r="B642" s="1">
        <v>0.39</v>
      </c>
      <c r="C642" t="s">
        <v>386</v>
      </c>
      <c r="D642" s="1">
        <v>0.61</v>
      </c>
      <c r="E642" t="s">
        <v>387</v>
      </c>
      <c r="F642">
        <v>0.14000000000000001</v>
      </c>
    </row>
    <row r="644" spans="1:6">
      <c r="A644" t="s">
        <v>1165</v>
      </c>
    </row>
    <row r="645" spans="1:6">
      <c r="A645" t="s">
        <v>3</v>
      </c>
      <c r="B645" s="3">
        <v>114745.21799999999</v>
      </c>
    </row>
    <row r="646" spans="1:6">
      <c r="A646" t="s">
        <v>1</v>
      </c>
      <c r="B646" s="1">
        <v>0.38600000000000001</v>
      </c>
      <c r="C646" t="s">
        <v>386</v>
      </c>
      <c r="D646" s="1">
        <v>0.61399999999999999</v>
      </c>
      <c r="E646" t="s">
        <v>387</v>
      </c>
      <c r="F646">
        <v>3.6960000000000002</v>
      </c>
    </row>
    <row r="647" spans="1:6">
      <c r="A647" t="s">
        <v>1170</v>
      </c>
    </row>
    <row r="648" spans="1:6">
      <c r="A648" t="s">
        <v>4</v>
      </c>
    </row>
    <row r="649" spans="1:6">
      <c r="A649" t="s">
        <v>1</v>
      </c>
      <c r="B649" s="1">
        <v>0.377</v>
      </c>
      <c r="C649" t="s">
        <v>386</v>
      </c>
      <c r="D649" s="1">
        <v>0.623</v>
      </c>
      <c r="E649" t="s">
        <v>387</v>
      </c>
      <c r="F649" s="3">
        <v>476.19900000000001</v>
      </c>
    </row>
    <row r="651" spans="1:6">
      <c r="A651" t="s">
        <v>1202</v>
      </c>
    </row>
    <row r="652" spans="1:6">
      <c r="A652" t="s">
        <v>1247</v>
      </c>
    </row>
    <row r="653" spans="1:6">
      <c r="A653" t="s">
        <v>1248</v>
      </c>
    </row>
    <row r="654" spans="1:6">
      <c r="A654" t="s">
        <v>0</v>
      </c>
    </row>
    <row r="655" spans="1:6">
      <c r="A655" t="s">
        <v>1</v>
      </c>
      <c r="B655" s="1">
        <v>0.124</v>
      </c>
      <c r="C655" t="s">
        <v>386</v>
      </c>
      <c r="D655" s="1">
        <v>0.876</v>
      </c>
      <c r="E655" t="s">
        <v>387</v>
      </c>
      <c r="F655">
        <v>5.5E-2</v>
      </c>
    </row>
    <row r="657" spans="1:6">
      <c r="A657" t="s">
        <v>1165</v>
      </c>
    </row>
    <row r="658" spans="1:6">
      <c r="A658" t="s">
        <v>3</v>
      </c>
      <c r="B658" s="3">
        <v>66994.851999999999</v>
      </c>
    </row>
    <row r="659" spans="1:6">
      <c r="A659" t="s">
        <v>1</v>
      </c>
      <c r="B659" s="1">
        <v>1.0999999999999999E-2</v>
      </c>
      <c r="C659" t="s">
        <v>386</v>
      </c>
      <c r="D659" s="1">
        <v>0.98899999999999999</v>
      </c>
      <c r="E659" t="s">
        <v>387</v>
      </c>
      <c r="F659" s="3">
        <v>5.149</v>
      </c>
    </row>
    <row r="660" spans="1:6">
      <c r="A660" t="s">
        <v>1175</v>
      </c>
    </row>
    <row r="661" spans="1:6">
      <c r="A661" t="s">
        <v>4</v>
      </c>
    </row>
    <row r="662" spans="1:6">
      <c r="A662" t="s">
        <v>1</v>
      </c>
      <c r="B662" s="1">
        <v>1.0999999999999999E-2</v>
      </c>
      <c r="C662" t="s">
        <v>386</v>
      </c>
      <c r="D662" s="1">
        <v>0.98899999999999999</v>
      </c>
      <c r="E662" t="s">
        <v>387</v>
      </c>
      <c r="F662" s="3">
        <v>560.81600000000003</v>
      </c>
    </row>
    <row r="664" spans="1:6">
      <c r="A664" t="s">
        <v>1203</v>
      </c>
    </row>
    <row r="665" spans="1:6">
      <c r="A665" t="s">
        <v>1249</v>
      </c>
    </row>
    <row r="666" spans="1:6">
      <c r="A666" t="s">
        <v>1250</v>
      </c>
    </row>
    <row r="667" spans="1:6">
      <c r="A667" t="s">
        <v>0</v>
      </c>
    </row>
    <row r="668" spans="1:6">
      <c r="A668" t="s">
        <v>1</v>
      </c>
      <c r="B668" s="2">
        <v>0.495</v>
      </c>
      <c r="C668" t="s">
        <v>386</v>
      </c>
      <c r="D668" s="2">
        <v>0.505</v>
      </c>
      <c r="E668" t="s">
        <v>387</v>
      </c>
      <c r="F668">
        <v>0.17299999999999999</v>
      </c>
    </row>
    <row r="670" spans="1:6">
      <c r="A670" t="s">
        <v>1165</v>
      </c>
    </row>
    <row r="671" spans="1:6">
      <c r="A671" t="s">
        <v>3</v>
      </c>
      <c r="B671" s="3">
        <v>32877.108999999997</v>
      </c>
    </row>
    <row r="672" spans="1:6">
      <c r="A672" t="s">
        <v>1</v>
      </c>
      <c r="B672" s="1">
        <v>0.49199999999999999</v>
      </c>
      <c r="C672" t="s">
        <v>386</v>
      </c>
      <c r="D672" s="1">
        <v>0.50800000000000001</v>
      </c>
      <c r="E672" t="s">
        <v>387</v>
      </c>
      <c r="F672" s="3">
        <v>164.446</v>
      </c>
    </row>
    <row r="673" spans="1:6">
      <c r="A673" t="s">
        <v>1204</v>
      </c>
    </row>
    <row r="674" spans="1:6">
      <c r="A674" t="s">
        <v>4</v>
      </c>
    </row>
    <row r="675" spans="1:6">
      <c r="A675" t="s">
        <v>1</v>
      </c>
      <c r="B675" s="1">
        <v>0.49099999999999999</v>
      </c>
      <c r="C675" t="s">
        <v>386</v>
      </c>
      <c r="D675" s="1">
        <v>0.50900000000000001</v>
      </c>
      <c r="E675" t="s">
        <v>387</v>
      </c>
      <c r="F675" s="3">
        <v>661.79600000000005</v>
      </c>
    </row>
    <row r="677" spans="1:6">
      <c r="A677" t="s">
        <v>1205</v>
      </c>
    </row>
    <row r="678" spans="1:6">
      <c r="A678" t="s">
        <v>1251</v>
      </c>
    </row>
    <row r="679" spans="1:6">
      <c r="A679" t="s">
        <v>1252</v>
      </c>
    </row>
    <row r="680" spans="1:6">
      <c r="A680" t="s">
        <v>0</v>
      </c>
    </row>
    <row r="681" spans="1:6">
      <c r="A681" t="s">
        <v>1</v>
      </c>
      <c r="B681" s="1">
        <v>0.28100000000000003</v>
      </c>
      <c r="C681" t="s">
        <v>386</v>
      </c>
      <c r="D681" s="1">
        <v>0.71899999999999997</v>
      </c>
      <c r="E681" t="s">
        <v>387</v>
      </c>
      <c r="F681">
        <v>6.0000000000000001E-3</v>
      </c>
    </row>
    <row r="683" spans="1:6">
      <c r="A683" t="s">
        <v>1165</v>
      </c>
    </row>
    <row r="684" spans="1:6">
      <c r="A684" t="s">
        <v>3</v>
      </c>
      <c r="B684" s="3">
        <v>864.34</v>
      </c>
    </row>
    <row r="685" spans="1:6">
      <c r="A685" t="s">
        <v>1</v>
      </c>
      <c r="B685" s="1">
        <v>0.216</v>
      </c>
      <c r="C685" t="s">
        <v>386</v>
      </c>
      <c r="D685" s="1">
        <v>0.78400000000000003</v>
      </c>
      <c r="E685" t="s">
        <v>387</v>
      </c>
      <c r="F685" s="3">
        <v>1.377</v>
      </c>
    </row>
    <row r="686" spans="1:6">
      <c r="A686" t="s">
        <v>1186</v>
      </c>
    </row>
    <row r="687" spans="1:6">
      <c r="A687" t="s">
        <v>4</v>
      </c>
    </row>
    <row r="688" spans="1:6">
      <c r="A688" t="s">
        <v>1</v>
      </c>
      <c r="B688" s="1">
        <v>0.20899999999999999</v>
      </c>
      <c r="C688" t="s">
        <v>386</v>
      </c>
      <c r="D688" s="1">
        <v>0.79100000000000004</v>
      </c>
      <c r="E688" t="s">
        <v>387</v>
      </c>
      <c r="F688" s="3">
        <v>7.984</v>
      </c>
    </row>
    <row r="690" spans="1:6">
      <c r="A690" t="s">
        <v>1206</v>
      </c>
    </row>
    <row r="691" spans="1:6">
      <c r="A691" t="s">
        <v>1253</v>
      </c>
    </row>
    <row r="692" spans="1:6">
      <c r="A692" t="s">
        <v>1254</v>
      </c>
    </row>
    <row r="693" spans="1:6">
      <c r="A693" t="s">
        <v>0</v>
      </c>
    </row>
    <row r="694" spans="1:6">
      <c r="A694" t="s">
        <v>1</v>
      </c>
      <c r="B694" s="1">
        <v>0.25</v>
      </c>
      <c r="C694" t="s">
        <v>386</v>
      </c>
      <c r="D694" s="1">
        <v>0.75</v>
      </c>
      <c r="E694" t="s">
        <v>387</v>
      </c>
      <c r="F694">
        <v>1E-3</v>
      </c>
    </row>
    <row r="696" spans="1:6">
      <c r="A696" t="s">
        <v>1165</v>
      </c>
    </row>
    <row r="697" spans="1:6">
      <c r="A697" t="s">
        <v>3</v>
      </c>
      <c r="B697" s="3">
        <v>12.895</v>
      </c>
    </row>
    <row r="698" spans="1:6">
      <c r="A698" t="s">
        <v>1</v>
      </c>
      <c r="B698" s="1">
        <v>0.3</v>
      </c>
      <c r="C698" t="s">
        <v>386</v>
      </c>
      <c r="D698" s="1">
        <v>0.7</v>
      </c>
      <c r="E698" t="s">
        <v>387</v>
      </c>
      <c r="F698" s="3">
        <v>2.5999999999999999E-2</v>
      </c>
    </row>
    <row r="699" spans="1:6">
      <c r="A699" t="s">
        <v>1173</v>
      </c>
    </row>
    <row r="700" spans="1:6">
      <c r="A700" t="s">
        <v>4</v>
      </c>
    </row>
    <row r="701" spans="1:6">
      <c r="A701" t="s">
        <v>1</v>
      </c>
      <c r="B701" s="1">
        <v>0.3</v>
      </c>
      <c r="C701" t="s">
        <v>386</v>
      </c>
      <c r="D701" s="1">
        <v>0.7</v>
      </c>
      <c r="E701" t="s">
        <v>387</v>
      </c>
      <c r="F701" s="3">
        <v>0.224</v>
      </c>
    </row>
    <row r="703" spans="1:6">
      <c r="A703" t="s">
        <v>1207</v>
      </c>
    </row>
    <row r="704" spans="1:6">
      <c r="A704" t="s">
        <v>1255</v>
      </c>
    </row>
    <row r="705" spans="1:6">
      <c r="A705" t="s">
        <v>1256</v>
      </c>
    </row>
    <row r="706" spans="1:6">
      <c r="A706" t="s">
        <v>0</v>
      </c>
    </row>
    <row r="707" spans="1:6">
      <c r="A707" t="s">
        <v>1</v>
      </c>
      <c r="B707" s="1">
        <v>0.45</v>
      </c>
      <c r="C707" t="s">
        <v>386</v>
      </c>
      <c r="D707" s="1">
        <v>0.55000000000000004</v>
      </c>
      <c r="E707" t="s">
        <v>387</v>
      </c>
      <c r="F707">
        <v>1E-3</v>
      </c>
    </row>
    <row r="709" spans="1:6">
      <c r="A709" t="s">
        <v>1165</v>
      </c>
    </row>
    <row r="710" spans="1:6">
      <c r="A710" t="s">
        <v>3</v>
      </c>
      <c r="B710">
        <v>10.586</v>
      </c>
    </row>
    <row r="711" spans="1:6">
      <c r="A711" t="s">
        <v>1</v>
      </c>
      <c r="B711" s="1">
        <v>0.3</v>
      </c>
      <c r="C711" t="s">
        <v>386</v>
      </c>
      <c r="D711" s="1">
        <v>0.7</v>
      </c>
      <c r="E711" t="s">
        <v>387</v>
      </c>
      <c r="F711" s="3">
        <v>1.2E-2</v>
      </c>
    </row>
    <row r="712" spans="1:6">
      <c r="A712" t="s">
        <v>1175</v>
      </c>
    </row>
    <row r="713" spans="1:6">
      <c r="A713" t="s">
        <v>4</v>
      </c>
    </row>
    <row r="714" spans="1:6">
      <c r="A714" t="s">
        <v>1</v>
      </c>
      <c r="B714" s="1">
        <v>0.25</v>
      </c>
      <c r="C714" t="s">
        <v>386</v>
      </c>
      <c r="D714" s="1">
        <v>0.75</v>
      </c>
      <c r="E714" t="s">
        <v>387</v>
      </c>
      <c r="F714" s="3">
        <v>0.188</v>
      </c>
    </row>
    <row r="716" spans="1:6">
      <c r="A716" t="s">
        <v>1208</v>
      </c>
    </row>
    <row r="717" spans="1:6">
      <c r="A717" t="s">
        <v>1257</v>
      </c>
    </row>
    <row r="718" spans="1:6">
      <c r="A718" t="s">
        <v>1258</v>
      </c>
    </row>
    <row r="719" spans="1:6">
      <c r="A719" t="s">
        <v>0</v>
      </c>
    </row>
    <row r="720" spans="1:6">
      <c r="A720" t="s">
        <v>1</v>
      </c>
      <c r="B720" s="2">
        <v>0.48399999999999999</v>
      </c>
      <c r="C720" t="s">
        <v>386</v>
      </c>
      <c r="D720" s="2">
        <v>0.51600000000000001</v>
      </c>
      <c r="E720" t="s">
        <v>387</v>
      </c>
      <c r="F720">
        <v>2E-3</v>
      </c>
    </row>
    <row r="722" spans="1:6">
      <c r="A722" t="s">
        <v>1165</v>
      </c>
    </row>
    <row r="723" spans="1:6">
      <c r="A723" t="s">
        <v>3</v>
      </c>
      <c r="B723" s="3">
        <v>37.698</v>
      </c>
    </row>
    <row r="724" spans="1:6">
      <c r="A724" t="s">
        <v>1</v>
      </c>
      <c r="B724" s="2">
        <v>0.46899999999999997</v>
      </c>
      <c r="C724" t="s">
        <v>386</v>
      </c>
      <c r="D724" s="2">
        <v>0.53100000000000003</v>
      </c>
      <c r="E724" t="s">
        <v>387</v>
      </c>
      <c r="F724">
        <v>2.3E-2</v>
      </c>
    </row>
    <row r="725" spans="1:6">
      <c r="A725" t="s">
        <v>1168</v>
      </c>
    </row>
    <row r="726" spans="1:6">
      <c r="A726" t="s">
        <v>4</v>
      </c>
    </row>
    <row r="727" spans="1:6">
      <c r="A727" t="s">
        <v>1</v>
      </c>
      <c r="B727" s="2">
        <v>0.46899999999999997</v>
      </c>
      <c r="C727" t="s">
        <v>386</v>
      </c>
      <c r="D727" s="2">
        <v>0.53100000000000003</v>
      </c>
      <c r="E727" t="s">
        <v>387</v>
      </c>
      <c r="F727">
        <v>0.73</v>
      </c>
    </row>
    <row r="729" spans="1:6">
      <c r="A729" t="s">
        <v>1209</v>
      </c>
    </row>
    <row r="730" spans="1:6">
      <c r="A730" t="s">
        <v>1259</v>
      </c>
    </row>
    <row r="731" spans="1:6">
      <c r="A731" t="s">
        <v>1260</v>
      </c>
    </row>
    <row r="732" spans="1:6">
      <c r="A732" t="s">
        <v>0</v>
      </c>
    </row>
    <row r="733" spans="1:6">
      <c r="A733" t="s">
        <v>1</v>
      </c>
      <c r="B733" s="2">
        <v>0.377</v>
      </c>
      <c r="C733" t="s">
        <v>386</v>
      </c>
      <c r="D733" s="2">
        <v>0.623</v>
      </c>
      <c r="E733" t="s">
        <v>387</v>
      </c>
      <c r="F733">
        <v>1E-3</v>
      </c>
    </row>
    <row r="735" spans="1:6">
      <c r="A735" t="s">
        <v>1165</v>
      </c>
    </row>
    <row r="736" spans="1:6">
      <c r="A736" t="s">
        <v>3</v>
      </c>
      <c r="B736" s="3">
        <v>15.335000000000001</v>
      </c>
    </row>
    <row r="737" spans="1:6">
      <c r="A737" t="s">
        <v>1</v>
      </c>
      <c r="B737" s="2">
        <v>0.34599999999999997</v>
      </c>
      <c r="C737" t="s">
        <v>386</v>
      </c>
      <c r="D737" s="2">
        <v>0.65400000000000003</v>
      </c>
      <c r="E737" t="s">
        <v>387</v>
      </c>
      <c r="F737">
        <v>6.8000000000000005E-2</v>
      </c>
    </row>
    <row r="738" spans="1:6">
      <c r="A738" t="s">
        <v>1184</v>
      </c>
    </row>
    <row r="739" spans="1:6">
      <c r="A739" t="s">
        <v>4</v>
      </c>
    </row>
    <row r="740" spans="1:6">
      <c r="A740" t="s">
        <v>1</v>
      </c>
      <c r="B740" s="2">
        <v>0.33800000000000002</v>
      </c>
      <c r="C740" t="s">
        <v>386</v>
      </c>
      <c r="D740" s="2">
        <v>0.66200000000000003</v>
      </c>
      <c r="E740" t="s">
        <v>387</v>
      </c>
      <c r="F740">
        <v>1.36</v>
      </c>
    </row>
    <row r="742" spans="1:6">
      <c r="A742" t="s">
        <v>1210</v>
      </c>
    </row>
    <row r="743" spans="1:6">
      <c r="A743" t="s">
        <v>1261</v>
      </c>
    </row>
    <row r="744" spans="1:6">
      <c r="A744" t="s">
        <v>1262</v>
      </c>
    </row>
    <row r="745" spans="1:6">
      <c r="A745" t="s">
        <v>0</v>
      </c>
    </row>
    <row r="746" spans="1:6">
      <c r="A746" t="s">
        <v>1</v>
      </c>
      <c r="B746" s="1">
        <v>5.0000000000000001E-3</v>
      </c>
      <c r="C746" t="s">
        <v>386</v>
      </c>
      <c r="D746" s="1">
        <v>0.995</v>
      </c>
      <c r="E746" t="s">
        <v>387</v>
      </c>
      <c r="F746">
        <v>8.0000000000000002E-3</v>
      </c>
    </row>
    <row r="748" spans="1:6">
      <c r="A748" t="s">
        <v>1165</v>
      </c>
    </row>
    <row r="749" spans="1:6">
      <c r="A749" t="s">
        <v>3</v>
      </c>
      <c r="B749" s="3">
        <v>1650.5709999999999</v>
      </c>
    </row>
    <row r="750" spans="1:6">
      <c r="A750" t="s">
        <v>1</v>
      </c>
      <c r="B750" s="1">
        <v>0</v>
      </c>
      <c r="C750" t="s">
        <v>386</v>
      </c>
      <c r="D750" s="1">
        <v>1</v>
      </c>
      <c r="E750" t="s">
        <v>387</v>
      </c>
      <c r="F750">
        <v>0.879</v>
      </c>
    </row>
    <row r="751" spans="1:6">
      <c r="A751" t="s">
        <v>1178</v>
      </c>
    </row>
    <row r="752" spans="1:6">
      <c r="A752" t="s">
        <v>4</v>
      </c>
    </row>
    <row r="753" spans="1:6">
      <c r="A753" t="s">
        <v>1</v>
      </c>
      <c r="B753" s="1">
        <v>0.14000000000000001</v>
      </c>
      <c r="C753" t="s">
        <v>386</v>
      </c>
      <c r="D753" s="1">
        <v>0.86</v>
      </c>
      <c r="E753" t="s">
        <v>387</v>
      </c>
      <c r="F753">
        <v>49.548000000000002</v>
      </c>
    </row>
    <row r="755" spans="1:6">
      <c r="A755" t="s">
        <v>1120</v>
      </c>
    </row>
    <row r="756" spans="1:6">
      <c r="A756" t="s">
        <v>1267</v>
      </c>
    </row>
    <row r="757" spans="1:6">
      <c r="A757" t="s">
        <v>1268</v>
      </c>
    </row>
    <row r="758" spans="1:6">
      <c r="A758" t="s">
        <v>0</v>
      </c>
    </row>
    <row r="759" spans="1:6">
      <c r="A759" t="s">
        <v>1</v>
      </c>
      <c r="B759" s="1">
        <v>0.2</v>
      </c>
      <c r="C759" t="s">
        <v>386</v>
      </c>
      <c r="D759" s="1">
        <v>0.8</v>
      </c>
      <c r="E759" t="s">
        <v>387</v>
      </c>
      <c r="F759">
        <v>0.152</v>
      </c>
    </row>
    <row r="761" spans="1:6">
      <c r="A761" t="s">
        <v>1165</v>
      </c>
    </row>
    <row r="762" spans="1:6">
      <c r="A762" t="s">
        <v>3</v>
      </c>
      <c r="B762" s="3">
        <v>2.8109999999999999</v>
      </c>
    </row>
    <row r="763" spans="1:6">
      <c r="A763" t="s">
        <v>1</v>
      </c>
      <c r="B763" s="1">
        <v>0.2</v>
      </c>
      <c r="C763" t="s">
        <v>386</v>
      </c>
      <c r="D763" s="1">
        <v>0.8</v>
      </c>
      <c r="E763" t="s">
        <v>387</v>
      </c>
      <c r="F763">
        <v>2E-3</v>
      </c>
    </row>
    <row r="764" spans="1:6">
      <c r="A764" t="s">
        <v>1169</v>
      </c>
    </row>
    <row r="765" spans="1:6">
      <c r="A765" t="s">
        <v>4</v>
      </c>
    </row>
    <row r="766" spans="1:6">
      <c r="A766" t="s">
        <v>1</v>
      </c>
      <c r="B766" s="1">
        <v>0.29699999999999999</v>
      </c>
      <c r="C766" t="s">
        <v>386</v>
      </c>
      <c r="D766" s="1">
        <v>0.70299999999999996</v>
      </c>
      <c r="E766" t="s">
        <v>387</v>
      </c>
      <c r="F766">
        <v>0.13500000000000001</v>
      </c>
    </row>
    <row r="768" spans="1:6">
      <c r="A768" t="s">
        <v>1121</v>
      </c>
    </row>
    <row r="769" spans="1:6">
      <c r="A769" t="s">
        <v>1269</v>
      </c>
    </row>
    <row r="770" spans="1:6">
      <c r="A770" t="s">
        <v>1270</v>
      </c>
    </row>
    <row r="771" spans="1:6">
      <c r="A771" t="s">
        <v>0</v>
      </c>
    </row>
    <row r="772" spans="1:6">
      <c r="A772" t="s">
        <v>1</v>
      </c>
      <c r="B772" s="1">
        <v>0.25</v>
      </c>
      <c r="C772" t="s">
        <v>386</v>
      </c>
      <c r="D772" s="1">
        <v>0.75</v>
      </c>
      <c r="E772" t="s">
        <v>387</v>
      </c>
      <c r="F772">
        <v>1E-3</v>
      </c>
    </row>
    <row r="774" spans="1:6">
      <c r="A774" t="s">
        <v>1165</v>
      </c>
    </row>
    <row r="775" spans="1:6">
      <c r="A775" t="s">
        <v>3</v>
      </c>
      <c r="B775" s="3">
        <v>6.4509999999999996</v>
      </c>
    </row>
    <row r="776" spans="1:6">
      <c r="A776" t="s">
        <v>1</v>
      </c>
      <c r="B776" s="2">
        <v>0.3</v>
      </c>
      <c r="C776" t="s">
        <v>386</v>
      </c>
      <c r="D776" s="2">
        <v>0.7</v>
      </c>
      <c r="E776" t="s">
        <v>387</v>
      </c>
      <c r="F776">
        <v>1.2999999999999999E-2</v>
      </c>
    </row>
    <row r="777" spans="1:6">
      <c r="A777" t="s">
        <v>1173</v>
      </c>
    </row>
    <row r="778" spans="1:6">
      <c r="A778" t="s">
        <v>4</v>
      </c>
    </row>
    <row r="779" spans="1:6">
      <c r="A779" t="s">
        <v>1</v>
      </c>
      <c r="B779" s="2">
        <v>0.3</v>
      </c>
      <c r="C779" t="s">
        <v>386</v>
      </c>
      <c r="D779" s="2">
        <v>0.7</v>
      </c>
      <c r="E779" t="s">
        <v>387</v>
      </c>
      <c r="F779">
        <v>8.3000000000000004E-2</v>
      </c>
    </row>
    <row r="781" spans="1:6">
      <c r="A781" t="s">
        <v>1122</v>
      </c>
    </row>
    <row r="782" spans="1:6">
      <c r="A782" t="s">
        <v>1271</v>
      </c>
    </row>
    <row r="783" spans="1:6">
      <c r="A783" t="s">
        <v>1272</v>
      </c>
    </row>
    <row r="784" spans="1:6">
      <c r="A784" t="s">
        <v>0</v>
      </c>
    </row>
    <row r="785" spans="1:6">
      <c r="A785" t="s">
        <v>1</v>
      </c>
      <c r="B785" s="2">
        <v>0.45</v>
      </c>
      <c r="C785" t="s">
        <v>386</v>
      </c>
      <c r="D785" s="2">
        <v>0.55000000000000004</v>
      </c>
      <c r="E785" t="s">
        <v>387</v>
      </c>
      <c r="F785">
        <v>0</v>
      </c>
    </row>
    <row r="787" spans="1:6">
      <c r="A787" t="s">
        <v>1165</v>
      </c>
    </row>
    <row r="788" spans="1:6">
      <c r="A788" t="s">
        <v>3</v>
      </c>
      <c r="B788" s="3">
        <v>4.8680000000000003</v>
      </c>
    </row>
    <row r="789" spans="1:6">
      <c r="A789" t="s">
        <v>1</v>
      </c>
      <c r="B789" s="2">
        <v>0.3</v>
      </c>
      <c r="C789" t="s">
        <v>386</v>
      </c>
      <c r="D789" s="2">
        <v>0.7</v>
      </c>
      <c r="E789" t="s">
        <v>387</v>
      </c>
      <c r="F789">
        <v>6.0000000000000001E-3</v>
      </c>
    </row>
    <row r="790" spans="1:6">
      <c r="A790" t="s">
        <v>1175</v>
      </c>
    </row>
    <row r="791" spans="1:6">
      <c r="A791" t="s">
        <v>4</v>
      </c>
    </row>
    <row r="792" spans="1:6">
      <c r="A792" t="s">
        <v>1</v>
      </c>
      <c r="B792" s="1">
        <v>0.25</v>
      </c>
      <c r="C792" t="s">
        <v>386</v>
      </c>
      <c r="D792" s="1">
        <v>0.75</v>
      </c>
      <c r="E792" t="s">
        <v>387</v>
      </c>
      <c r="F792">
        <v>0.112</v>
      </c>
    </row>
    <row r="794" spans="1:6">
      <c r="A794" t="s">
        <v>1123</v>
      </c>
    </row>
    <row r="795" spans="1:6">
      <c r="A795" t="s">
        <v>1273</v>
      </c>
    </row>
    <row r="796" spans="1:6">
      <c r="A796" t="s">
        <v>1274</v>
      </c>
    </row>
    <row r="797" spans="1:6">
      <c r="A797" t="s">
        <v>0</v>
      </c>
    </row>
    <row r="798" spans="1:6">
      <c r="A798" t="s">
        <v>1</v>
      </c>
      <c r="B798" s="2">
        <v>7.4999999999999997E-2</v>
      </c>
      <c r="C798" t="s">
        <v>386</v>
      </c>
      <c r="D798" s="2">
        <v>0.92500000000000004</v>
      </c>
      <c r="E798" t="s">
        <v>387</v>
      </c>
      <c r="F798">
        <v>3.1E-2</v>
      </c>
    </row>
    <row r="800" spans="1:6">
      <c r="A800" t="s">
        <v>1165</v>
      </c>
    </row>
    <row r="801" spans="1:6">
      <c r="A801" t="s">
        <v>3</v>
      </c>
      <c r="B801" s="3">
        <v>41.021000000000001</v>
      </c>
    </row>
    <row r="802" spans="1:6">
      <c r="A802" t="s">
        <v>1</v>
      </c>
      <c r="B802" s="2">
        <v>7.4999999999999997E-2</v>
      </c>
      <c r="C802" t="s">
        <v>386</v>
      </c>
      <c r="D802" s="2">
        <v>0.92500000000000004</v>
      </c>
      <c r="E802" t="s">
        <v>387</v>
      </c>
      <c r="F802">
        <v>0.19800000000000001</v>
      </c>
    </row>
    <row r="803" spans="1:6">
      <c r="A803" t="s">
        <v>1170</v>
      </c>
    </row>
    <row r="804" spans="1:6">
      <c r="A804" t="s">
        <v>4</v>
      </c>
    </row>
    <row r="805" spans="1:6">
      <c r="A805" t="s">
        <v>1</v>
      </c>
      <c r="B805" s="2">
        <v>7.5999999999999998E-2</v>
      </c>
      <c r="C805" t="s">
        <v>386</v>
      </c>
      <c r="D805" s="2">
        <v>0.92400000000000004</v>
      </c>
      <c r="E805" t="s">
        <v>387</v>
      </c>
      <c r="F805">
        <v>9.2579999999999991</v>
      </c>
    </row>
    <row r="807" spans="1:6">
      <c r="A807" t="s">
        <v>1124</v>
      </c>
    </row>
    <row r="808" spans="1:6">
      <c r="A808" t="s">
        <v>1275</v>
      </c>
    </row>
    <row r="809" spans="1:6">
      <c r="A809" t="s">
        <v>1276</v>
      </c>
    </row>
    <row r="810" spans="1:6">
      <c r="A810" t="s">
        <v>0</v>
      </c>
    </row>
    <row r="811" spans="1:6">
      <c r="A811" t="s">
        <v>1</v>
      </c>
      <c r="B811" s="2">
        <v>0.4</v>
      </c>
      <c r="C811" t="s">
        <v>386</v>
      </c>
      <c r="D811" s="2">
        <v>0.6</v>
      </c>
      <c r="E811" t="s">
        <v>387</v>
      </c>
      <c r="F811">
        <v>3.0000000000000001E-3</v>
      </c>
    </row>
    <row r="813" spans="1:6">
      <c r="A813" t="s">
        <v>1165</v>
      </c>
    </row>
    <row r="814" spans="1:6">
      <c r="A814" t="s">
        <v>3</v>
      </c>
      <c r="B814" s="3">
        <v>69.867999999999995</v>
      </c>
    </row>
    <row r="815" spans="1:6">
      <c r="A815" t="s">
        <v>1</v>
      </c>
      <c r="B815" s="2">
        <v>0.4</v>
      </c>
      <c r="C815" t="s">
        <v>386</v>
      </c>
      <c r="D815" s="2">
        <v>0.6</v>
      </c>
      <c r="E815" t="s">
        <v>387</v>
      </c>
      <c r="F815">
        <v>8.0000000000000002E-3</v>
      </c>
    </row>
    <row r="816" spans="1:6">
      <c r="A816" t="s">
        <v>1169</v>
      </c>
    </row>
    <row r="817" spans="1:6">
      <c r="A817" t="s">
        <v>4</v>
      </c>
    </row>
    <row r="818" spans="1:6">
      <c r="A818" t="s">
        <v>1</v>
      </c>
      <c r="B818" s="2">
        <v>0.53300000000000003</v>
      </c>
      <c r="C818" t="s">
        <v>386</v>
      </c>
      <c r="D818" s="2">
        <v>0.46700000000000003</v>
      </c>
      <c r="E818" t="s">
        <v>387</v>
      </c>
      <c r="F818">
        <v>1.1859999999999999</v>
      </c>
    </row>
    <row r="820" spans="1:6">
      <c r="A820" t="s">
        <v>1125</v>
      </c>
    </row>
    <row r="821" spans="1:6">
      <c r="A821" t="s">
        <v>1277</v>
      </c>
    </row>
    <row r="822" spans="1:6">
      <c r="A822" t="s">
        <v>1278</v>
      </c>
    </row>
    <row r="823" spans="1:6">
      <c r="A823" t="s">
        <v>0</v>
      </c>
    </row>
    <row r="824" spans="1:6">
      <c r="A824" t="s">
        <v>1</v>
      </c>
      <c r="B824" s="1">
        <v>0.48399999999999999</v>
      </c>
      <c r="C824" t="s">
        <v>386</v>
      </c>
      <c r="D824" s="1">
        <v>0.51600000000000001</v>
      </c>
      <c r="E824" t="s">
        <v>387</v>
      </c>
      <c r="F824">
        <v>2E-3</v>
      </c>
    </row>
    <row r="826" spans="1:6">
      <c r="A826" t="s">
        <v>1165</v>
      </c>
    </row>
    <row r="827" spans="1:6">
      <c r="A827" t="s">
        <v>3</v>
      </c>
      <c r="B827" s="3">
        <v>23.303999999999998</v>
      </c>
    </row>
    <row r="828" spans="1:6">
      <c r="A828" t="s">
        <v>1</v>
      </c>
      <c r="B828" s="1">
        <v>0.46899999999999997</v>
      </c>
      <c r="C828" t="s">
        <v>386</v>
      </c>
      <c r="D828" s="1">
        <v>0.53100000000000003</v>
      </c>
      <c r="E828" t="s">
        <v>387</v>
      </c>
      <c r="F828">
        <v>2.7E-2</v>
      </c>
    </row>
    <row r="829" spans="1:6">
      <c r="A829" t="s">
        <v>1168</v>
      </c>
    </row>
    <row r="830" spans="1:6">
      <c r="A830" t="s">
        <v>4</v>
      </c>
    </row>
    <row r="831" spans="1:6">
      <c r="A831" t="s">
        <v>1</v>
      </c>
      <c r="B831" s="1">
        <v>0.46899999999999997</v>
      </c>
      <c r="C831" t="s">
        <v>386</v>
      </c>
      <c r="D831" s="1">
        <v>0.53100000000000003</v>
      </c>
      <c r="E831" t="s">
        <v>387</v>
      </c>
      <c r="F831">
        <v>0.59599999999999997</v>
      </c>
    </row>
    <row r="833" spans="1:6">
      <c r="A833" t="s">
        <v>1126</v>
      </c>
    </row>
    <row r="834" spans="1:6">
      <c r="A834" t="s">
        <v>1279</v>
      </c>
    </row>
    <row r="835" spans="1:6">
      <c r="A835" t="s">
        <v>1280</v>
      </c>
    </row>
    <row r="836" spans="1:6">
      <c r="A836" t="s">
        <v>0</v>
      </c>
    </row>
    <row r="837" spans="1:6">
      <c r="A837" t="s">
        <v>1</v>
      </c>
      <c r="B837" s="2">
        <v>0.438</v>
      </c>
      <c r="C837" t="s">
        <v>386</v>
      </c>
      <c r="D837" s="2">
        <v>0.56200000000000006</v>
      </c>
      <c r="E837" t="s">
        <v>387</v>
      </c>
      <c r="F837">
        <v>6.0000000000000001E-3</v>
      </c>
    </row>
    <row r="839" spans="1:6">
      <c r="A839" t="s">
        <v>1165</v>
      </c>
    </row>
    <row r="840" spans="1:6">
      <c r="A840" t="s">
        <v>3</v>
      </c>
      <c r="B840" s="3">
        <v>44.587000000000003</v>
      </c>
    </row>
    <row r="841" spans="1:6">
      <c r="A841" t="s">
        <v>1</v>
      </c>
      <c r="B841" s="2">
        <v>0.42199999999999999</v>
      </c>
      <c r="C841" t="s">
        <v>386</v>
      </c>
      <c r="D841" s="2">
        <v>0.57799999999999996</v>
      </c>
      <c r="E841" t="s">
        <v>387</v>
      </c>
      <c r="F841">
        <v>0.127</v>
      </c>
    </row>
    <row r="842" spans="1:6">
      <c r="A842" t="s">
        <v>1178</v>
      </c>
    </row>
    <row r="843" spans="1:6">
      <c r="A843" t="s">
        <v>4</v>
      </c>
    </row>
    <row r="844" spans="1:6">
      <c r="A844" t="s">
        <v>1</v>
      </c>
      <c r="B844" s="1">
        <v>0.64500000000000002</v>
      </c>
      <c r="C844" t="s">
        <v>386</v>
      </c>
      <c r="D844" s="1">
        <v>0.35499999999999998</v>
      </c>
      <c r="E844" t="s">
        <v>387</v>
      </c>
      <c r="F844">
        <v>11.259</v>
      </c>
    </row>
    <row r="846" spans="1:6">
      <c r="A846" t="s">
        <v>1127</v>
      </c>
    </row>
    <row r="847" spans="1:6">
      <c r="A847" t="s">
        <v>1281</v>
      </c>
    </row>
    <row r="848" spans="1:6">
      <c r="A848" t="s">
        <v>1282</v>
      </c>
    </row>
    <row r="849" spans="1:6">
      <c r="A849" t="s">
        <v>0</v>
      </c>
    </row>
    <row r="850" spans="1:6">
      <c r="A850" t="s">
        <v>1</v>
      </c>
      <c r="B850" s="1">
        <v>0.23899999999999999</v>
      </c>
      <c r="C850" t="s">
        <v>386</v>
      </c>
      <c r="D850" s="1">
        <v>0.76100000000000001</v>
      </c>
      <c r="E850" t="s">
        <v>387</v>
      </c>
      <c r="F850">
        <v>1.2999999999999999E-2</v>
      </c>
    </row>
    <row r="852" spans="1:6">
      <c r="A852" t="s">
        <v>1165</v>
      </c>
    </row>
    <row r="853" spans="1:6">
      <c r="A853" t="s">
        <v>3</v>
      </c>
      <c r="B853" s="3">
        <v>265.89800000000002</v>
      </c>
    </row>
    <row r="854" spans="1:6">
      <c r="A854" t="s">
        <v>1</v>
      </c>
      <c r="B854" s="1">
        <v>0.23899999999999999</v>
      </c>
      <c r="C854" t="s">
        <v>386</v>
      </c>
      <c r="D854" s="1">
        <v>0.76100000000000001</v>
      </c>
      <c r="E854" t="s">
        <v>387</v>
      </c>
      <c r="F854">
        <v>8.5999999999999993E-2</v>
      </c>
    </row>
    <row r="855" spans="1:6">
      <c r="A855" t="s">
        <v>1169</v>
      </c>
    </row>
    <row r="856" spans="1:6">
      <c r="A856" t="s">
        <v>4</v>
      </c>
    </row>
    <row r="857" spans="1:6">
      <c r="A857" t="s">
        <v>1</v>
      </c>
      <c r="B857" s="1">
        <v>0.27200000000000002</v>
      </c>
      <c r="C857" t="s">
        <v>386</v>
      </c>
      <c r="D857" s="1">
        <v>0.72799999999999998</v>
      </c>
      <c r="E857" t="s">
        <v>387</v>
      </c>
      <c r="F857">
        <v>2.8420000000000001</v>
      </c>
    </row>
    <row r="859" spans="1:6">
      <c r="A859" t="s">
        <v>1128</v>
      </c>
    </row>
    <row r="860" spans="1:6">
      <c r="A860" t="s">
        <v>1283</v>
      </c>
    </row>
    <row r="861" spans="1:6">
      <c r="A861" t="s">
        <v>1284</v>
      </c>
    </row>
    <row r="862" spans="1:6">
      <c r="A862" t="s">
        <v>0</v>
      </c>
    </row>
    <row r="863" spans="1:6">
      <c r="A863" t="s">
        <v>1</v>
      </c>
      <c r="B863" s="1">
        <v>0.215</v>
      </c>
      <c r="C863" t="s">
        <v>386</v>
      </c>
      <c r="D863" s="1">
        <v>0.78500000000000003</v>
      </c>
      <c r="E863" t="s">
        <v>387</v>
      </c>
      <c r="F863">
        <v>2E-3</v>
      </c>
    </row>
    <row r="865" spans="1:6">
      <c r="A865" t="s">
        <v>1165</v>
      </c>
    </row>
    <row r="866" spans="1:6">
      <c r="A866" t="s">
        <v>3</v>
      </c>
      <c r="B866" s="3">
        <v>25.951000000000001</v>
      </c>
    </row>
    <row r="867" spans="1:6">
      <c r="A867" t="s">
        <v>1</v>
      </c>
      <c r="B867" s="1">
        <v>0.215</v>
      </c>
      <c r="C867" t="s">
        <v>386</v>
      </c>
      <c r="D867" s="1">
        <v>0.78500000000000003</v>
      </c>
      <c r="E867" t="s">
        <v>387</v>
      </c>
      <c r="F867">
        <v>7.0000000000000001E-3</v>
      </c>
    </row>
    <row r="868" spans="1:6">
      <c r="A868" t="s">
        <v>1169</v>
      </c>
    </row>
    <row r="869" spans="1:6">
      <c r="A869" t="s">
        <v>4</v>
      </c>
    </row>
    <row r="870" spans="1:6">
      <c r="A870" t="s">
        <v>1</v>
      </c>
      <c r="B870" s="1">
        <v>0.19500000000000001</v>
      </c>
      <c r="C870" t="s">
        <v>386</v>
      </c>
      <c r="D870" s="1">
        <v>0.80500000000000005</v>
      </c>
      <c r="E870" t="s">
        <v>387</v>
      </c>
      <c r="F870">
        <v>0.29099999999999998</v>
      </c>
    </row>
    <row r="872" spans="1:6">
      <c r="A872" t="s">
        <v>1129</v>
      </c>
    </row>
    <row r="873" spans="1:6">
      <c r="A873" t="s">
        <v>1285</v>
      </c>
    </row>
    <row r="874" spans="1:6">
      <c r="A874" t="s">
        <v>1286</v>
      </c>
    </row>
    <row r="875" spans="1:6">
      <c r="A875" t="s">
        <v>0</v>
      </c>
    </row>
    <row r="876" spans="1:6">
      <c r="A876" t="s">
        <v>1</v>
      </c>
      <c r="B876" s="1">
        <v>0.192</v>
      </c>
      <c r="C876" t="s">
        <v>386</v>
      </c>
      <c r="D876" s="1">
        <v>0.80800000000000005</v>
      </c>
      <c r="E876" t="s">
        <v>387</v>
      </c>
      <c r="F876">
        <v>2E-3</v>
      </c>
    </row>
    <row r="878" spans="1:6">
      <c r="A878" t="s">
        <v>1165</v>
      </c>
    </row>
    <row r="879" spans="1:6">
      <c r="A879" t="s">
        <v>3</v>
      </c>
      <c r="B879" s="3">
        <v>40.075000000000003</v>
      </c>
    </row>
    <row r="880" spans="1:6">
      <c r="A880" t="s">
        <v>1</v>
      </c>
      <c r="B880" s="1">
        <v>0.21</v>
      </c>
      <c r="C880" t="s">
        <v>386</v>
      </c>
      <c r="D880" s="1">
        <v>0.79</v>
      </c>
      <c r="E880" t="s">
        <v>387</v>
      </c>
      <c r="F880">
        <v>3.2000000000000001E-2</v>
      </c>
    </row>
    <row r="881" spans="1:6">
      <c r="A881" t="s">
        <v>1170</v>
      </c>
    </row>
    <row r="882" spans="1:6">
      <c r="A882" t="s">
        <v>4</v>
      </c>
    </row>
    <row r="883" spans="1:6">
      <c r="A883" t="s">
        <v>1</v>
      </c>
      <c r="B883" s="1">
        <v>0.216</v>
      </c>
      <c r="C883" t="s">
        <v>386</v>
      </c>
      <c r="D883" s="1">
        <v>0.78400000000000003</v>
      </c>
      <c r="E883" t="s">
        <v>387</v>
      </c>
      <c r="F883">
        <v>0.438</v>
      </c>
    </row>
    <row r="885" spans="1:6">
      <c r="A885" t="s">
        <v>1130</v>
      </c>
    </row>
    <row r="886" spans="1:6">
      <c r="A886" t="s">
        <v>1287</v>
      </c>
    </row>
    <row r="887" spans="1:6">
      <c r="A887" t="s">
        <v>1288</v>
      </c>
    </row>
    <row r="888" spans="1:6">
      <c r="A888" t="s">
        <v>0</v>
      </c>
    </row>
    <row r="889" spans="1:6">
      <c r="A889" t="s">
        <v>1</v>
      </c>
      <c r="B889" s="1">
        <v>0.29299999999999998</v>
      </c>
      <c r="C889" t="s">
        <v>386</v>
      </c>
      <c r="D889" s="1">
        <v>0.70699999999999996</v>
      </c>
      <c r="E889" t="s">
        <v>387</v>
      </c>
      <c r="F889">
        <v>2E-3</v>
      </c>
    </row>
    <row r="891" spans="1:6">
      <c r="A891" t="s">
        <v>1165</v>
      </c>
    </row>
    <row r="892" spans="1:6">
      <c r="A892" t="s">
        <v>3</v>
      </c>
      <c r="B892" s="3">
        <v>5.4669999999999996</v>
      </c>
    </row>
    <row r="893" spans="1:6">
      <c r="A893" t="s">
        <v>1</v>
      </c>
      <c r="B893" s="1">
        <v>0.26300000000000001</v>
      </c>
      <c r="C893" t="s">
        <v>386</v>
      </c>
      <c r="D893" s="1">
        <v>0.73699999999999999</v>
      </c>
      <c r="E893" t="s">
        <v>387</v>
      </c>
      <c r="F893">
        <v>2.1000000000000001E-2</v>
      </c>
    </row>
    <row r="894" spans="1:6">
      <c r="A894" t="s">
        <v>1175</v>
      </c>
    </row>
    <row r="895" spans="1:6">
      <c r="A895" t="s">
        <v>4</v>
      </c>
    </row>
    <row r="896" spans="1:6">
      <c r="A896" t="s">
        <v>1</v>
      </c>
      <c r="B896" s="1">
        <v>0.26300000000000001</v>
      </c>
      <c r="C896" t="s">
        <v>386</v>
      </c>
      <c r="D896" s="1">
        <v>0.73699999999999999</v>
      </c>
      <c r="E896" t="s">
        <v>387</v>
      </c>
      <c r="F896">
        <v>0.20300000000000001</v>
      </c>
    </row>
    <row r="898" spans="1:6">
      <c r="A898" t="s">
        <v>1131</v>
      </c>
    </row>
    <row r="899" spans="1:6">
      <c r="A899" t="s">
        <v>1289</v>
      </c>
    </row>
    <row r="900" spans="1:6">
      <c r="A900" t="s">
        <v>1290</v>
      </c>
    </row>
    <row r="901" spans="1:6">
      <c r="A901" t="s">
        <v>0</v>
      </c>
    </row>
    <row r="902" spans="1:6">
      <c r="A902" t="s">
        <v>1</v>
      </c>
      <c r="B902" s="1">
        <v>0.32</v>
      </c>
      <c r="C902" t="s">
        <v>386</v>
      </c>
      <c r="D902" s="1">
        <v>0.68</v>
      </c>
      <c r="E902" t="s">
        <v>387</v>
      </c>
      <c r="F902">
        <v>1E-3</v>
      </c>
    </row>
    <row r="904" spans="1:6">
      <c r="A904" t="s">
        <v>1165</v>
      </c>
    </row>
    <row r="905" spans="1:6">
      <c r="A905" t="s">
        <v>3</v>
      </c>
      <c r="B905" s="3">
        <v>4.8609999999999998</v>
      </c>
    </row>
    <row r="906" spans="1:6">
      <c r="A906" t="s">
        <v>1</v>
      </c>
      <c r="B906" s="2">
        <v>0.25</v>
      </c>
      <c r="C906" t="s">
        <v>386</v>
      </c>
      <c r="D906" s="2">
        <v>0.75</v>
      </c>
      <c r="E906" t="s">
        <v>387</v>
      </c>
      <c r="F906">
        <v>2.5000000000000001E-2</v>
      </c>
    </row>
    <row r="907" spans="1:6">
      <c r="A907" t="s">
        <v>1177</v>
      </c>
    </row>
    <row r="908" spans="1:6">
      <c r="A908" t="s">
        <v>4</v>
      </c>
    </row>
    <row r="909" spans="1:6">
      <c r="A909" t="s">
        <v>1</v>
      </c>
      <c r="B909" s="1">
        <v>0.22800000000000001</v>
      </c>
      <c r="C909" t="s">
        <v>386</v>
      </c>
      <c r="D909" s="1">
        <v>0.77200000000000002</v>
      </c>
      <c r="E909" t="s">
        <v>387</v>
      </c>
      <c r="F909">
        <v>0.40600000000000003</v>
      </c>
    </row>
    <row r="911" spans="1:6">
      <c r="A911" t="s">
        <v>1132</v>
      </c>
    </row>
    <row r="912" spans="1:6">
      <c r="A912" t="s">
        <v>1291</v>
      </c>
    </row>
    <row r="913" spans="1:6">
      <c r="A913" t="s">
        <v>1292</v>
      </c>
    </row>
    <row r="914" spans="1:6">
      <c r="A914" t="s">
        <v>0</v>
      </c>
    </row>
    <row r="915" spans="1:6">
      <c r="A915" t="s">
        <v>1</v>
      </c>
      <c r="B915" s="1">
        <v>0.192</v>
      </c>
      <c r="C915" t="s">
        <v>386</v>
      </c>
      <c r="D915" s="1">
        <v>0.80800000000000005</v>
      </c>
      <c r="E915" t="s">
        <v>387</v>
      </c>
      <c r="F915">
        <v>1E-3</v>
      </c>
    </row>
    <row r="917" spans="1:6">
      <c r="A917" t="s">
        <v>1165</v>
      </c>
    </row>
    <row r="918" spans="1:6">
      <c r="A918" t="s">
        <v>3</v>
      </c>
      <c r="B918" s="3">
        <v>5.6050000000000004</v>
      </c>
    </row>
    <row r="919" spans="1:6">
      <c r="A919" t="s">
        <v>1</v>
      </c>
      <c r="B919" s="1">
        <v>9.1999999999999998E-2</v>
      </c>
      <c r="C919" t="s">
        <v>386</v>
      </c>
      <c r="D919" s="1">
        <v>0.90800000000000003</v>
      </c>
      <c r="E919" t="s">
        <v>387</v>
      </c>
      <c r="F919">
        <v>1.6E-2</v>
      </c>
    </row>
    <row r="920" spans="1:6">
      <c r="A920" t="s">
        <v>1168</v>
      </c>
    </row>
    <row r="921" spans="1:6">
      <c r="A921" t="s">
        <v>4</v>
      </c>
    </row>
    <row r="922" spans="1:6">
      <c r="A922" t="s">
        <v>1</v>
      </c>
      <c r="B922" s="1">
        <v>0.16200000000000001</v>
      </c>
      <c r="C922" t="s">
        <v>386</v>
      </c>
      <c r="D922" s="1">
        <v>0.83799999999999997</v>
      </c>
      <c r="E922" t="s">
        <v>387</v>
      </c>
      <c r="F922">
        <v>0.30299999999999999</v>
      </c>
    </row>
    <row r="924" spans="1:6">
      <c r="A924" t="s">
        <v>1133</v>
      </c>
    </row>
    <row r="925" spans="1:6">
      <c r="A925" t="s">
        <v>1293</v>
      </c>
    </row>
    <row r="926" spans="1:6">
      <c r="A926" t="s">
        <v>1294</v>
      </c>
    </row>
    <row r="927" spans="1:6">
      <c r="A927" t="s">
        <v>0</v>
      </c>
    </row>
    <row r="928" spans="1:6">
      <c r="A928" t="s">
        <v>1</v>
      </c>
      <c r="B928" s="2">
        <v>0.42399999999999999</v>
      </c>
      <c r="C928" t="s">
        <v>386</v>
      </c>
      <c r="D928" s="2">
        <v>0.57599999999999996</v>
      </c>
      <c r="E928" t="s">
        <v>387</v>
      </c>
      <c r="F928">
        <v>6.0000000000000001E-3</v>
      </c>
    </row>
    <row r="930" spans="1:6">
      <c r="A930" t="s">
        <v>1165</v>
      </c>
    </row>
    <row r="931" spans="1:6">
      <c r="A931" t="s">
        <v>3</v>
      </c>
      <c r="B931" s="3">
        <v>418.81</v>
      </c>
    </row>
    <row r="932" spans="1:6">
      <c r="A932" t="s">
        <v>1</v>
      </c>
      <c r="B932" s="2">
        <v>0.38</v>
      </c>
      <c r="C932" t="s">
        <v>386</v>
      </c>
      <c r="D932" s="2">
        <v>0.62</v>
      </c>
      <c r="E932" t="s">
        <v>387</v>
      </c>
      <c r="F932">
        <v>0.54500000000000004</v>
      </c>
    </row>
    <row r="933" spans="1:6">
      <c r="A933" t="s">
        <v>1263</v>
      </c>
    </row>
    <row r="934" spans="1:6">
      <c r="A934" t="s">
        <v>4</v>
      </c>
    </row>
    <row r="935" spans="1:6">
      <c r="A935" t="s">
        <v>1</v>
      </c>
      <c r="B935" s="1">
        <v>0.3</v>
      </c>
      <c r="C935" t="s">
        <v>386</v>
      </c>
      <c r="D935" s="1">
        <v>0.7</v>
      </c>
      <c r="E935" t="s">
        <v>387</v>
      </c>
      <c r="F935">
        <v>7.4020000000000001</v>
      </c>
    </row>
    <row r="937" spans="1:6">
      <c r="A937" t="s">
        <v>1134</v>
      </c>
    </row>
    <row r="938" spans="1:6">
      <c r="A938" t="s">
        <v>1295</v>
      </c>
    </row>
    <row r="939" spans="1:6">
      <c r="A939" t="s">
        <v>1296</v>
      </c>
    </row>
    <row r="940" spans="1:6">
      <c r="A940" t="s">
        <v>0</v>
      </c>
    </row>
    <row r="941" spans="1:6">
      <c r="A941" t="s">
        <v>1</v>
      </c>
      <c r="B941" s="1">
        <v>0.218</v>
      </c>
      <c r="C941" t="s">
        <v>386</v>
      </c>
      <c r="D941" s="1">
        <v>0.78200000000000003</v>
      </c>
      <c r="E941" t="s">
        <v>387</v>
      </c>
      <c r="F941">
        <v>3.0000000000000001E-3</v>
      </c>
    </row>
    <row r="943" spans="1:6">
      <c r="A943" t="s">
        <v>1165</v>
      </c>
    </row>
    <row r="944" spans="1:6">
      <c r="A944" t="s">
        <v>3</v>
      </c>
      <c r="B944" s="3">
        <v>4.4009999999999998</v>
      </c>
    </row>
    <row r="945" spans="1:6">
      <c r="A945" t="s">
        <v>1</v>
      </c>
      <c r="B945" s="1">
        <v>0.22800000000000001</v>
      </c>
      <c r="C945" t="s">
        <v>386</v>
      </c>
      <c r="D945" s="1">
        <v>0.77200000000000002</v>
      </c>
      <c r="E945" t="s">
        <v>387</v>
      </c>
      <c r="F945">
        <v>1.0999999999999999E-2</v>
      </c>
    </row>
    <row r="946" spans="1:6">
      <c r="A946" t="s">
        <v>1170</v>
      </c>
    </row>
    <row r="947" spans="1:6">
      <c r="A947" t="s">
        <v>4</v>
      </c>
    </row>
    <row r="948" spans="1:6">
      <c r="A948" t="s">
        <v>1</v>
      </c>
      <c r="B948" s="1">
        <v>0.20799999999999999</v>
      </c>
      <c r="C948" t="s">
        <v>386</v>
      </c>
      <c r="D948" s="1">
        <v>0.79200000000000004</v>
      </c>
      <c r="E948" t="s">
        <v>387</v>
      </c>
      <c r="F948">
        <v>0.22500000000000001</v>
      </c>
    </row>
    <row r="950" spans="1:6">
      <c r="A950" t="s">
        <v>1135</v>
      </c>
    </row>
    <row r="951" spans="1:6">
      <c r="A951" t="s">
        <v>1297</v>
      </c>
    </row>
    <row r="952" spans="1:6">
      <c r="A952" t="s">
        <v>1298</v>
      </c>
    </row>
    <row r="953" spans="1:6">
      <c r="A953" t="s">
        <v>0</v>
      </c>
    </row>
    <row r="954" spans="1:6">
      <c r="A954" t="s">
        <v>1</v>
      </c>
      <c r="B954" s="1">
        <v>0.248</v>
      </c>
      <c r="C954" t="s">
        <v>386</v>
      </c>
      <c r="D954" s="1">
        <v>0.752</v>
      </c>
      <c r="E954" t="s">
        <v>387</v>
      </c>
      <c r="F954">
        <v>2E-3</v>
      </c>
    </row>
    <row r="956" spans="1:6">
      <c r="A956" t="s">
        <v>1165</v>
      </c>
    </row>
    <row r="957" spans="1:6">
      <c r="A957" t="s">
        <v>3</v>
      </c>
      <c r="B957">
        <v>12.308999999999999</v>
      </c>
    </row>
    <row r="958" spans="1:6">
      <c r="A958" t="s">
        <v>1</v>
      </c>
      <c r="B958" s="2">
        <v>0.23200000000000001</v>
      </c>
      <c r="C958" t="s">
        <v>386</v>
      </c>
      <c r="D958" s="2">
        <v>0.76800000000000002</v>
      </c>
      <c r="E958" t="s">
        <v>387</v>
      </c>
      <c r="F958">
        <v>2.9000000000000001E-2</v>
      </c>
    </row>
    <row r="959" spans="1:6">
      <c r="A959" t="s">
        <v>1178</v>
      </c>
    </row>
    <row r="960" spans="1:6">
      <c r="A960" t="s">
        <v>4</v>
      </c>
    </row>
    <row r="961" spans="1:6">
      <c r="A961" t="s">
        <v>1</v>
      </c>
      <c r="B961" s="2">
        <v>0.23200000000000001</v>
      </c>
      <c r="C961" t="s">
        <v>386</v>
      </c>
      <c r="D961" s="2">
        <v>0.76800000000000002</v>
      </c>
      <c r="E961" t="s">
        <v>387</v>
      </c>
      <c r="F961">
        <v>0.439</v>
      </c>
    </row>
    <row r="963" spans="1:6">
      <c r="A963" t="s">
        <v>1136</v>
      </c>
    </row>
    <row r="964" spans="1:6">
      <c r="A964" t="s">
        <v>1299</v>
      </c>
    </row>
    <row r="965" spans="1:6">
      <c r="A965" t="s">
        <v>1300</v>
      </c>
    </row>
    <row r="966" spans="1:6">
      <c r="A966" t="s">
        <v>0</v>
      </c>
    </row>
    <row r="967" spans="1:6">
      <c r="A967" t="s">
        <v>1</v>
      </c>
      <c r="B967" s="1">
        <v>0.27300000000000002</v>
      </c>
      <c r="C967" t="s">
        <v>386</v>
      </c>
      <c r="D967" s="1">
        <v>0.72699999999999998</v>
      </c>
      <c r="E967" t="s">
        <v>387</v>
      </c>
      <c r="F967">
        <v>1E-3</v>
      </c>
    </row>
    <row r="969" spans="1:6">
      <c r="A969" t="s">
        <v>1165</v>
      </c>
    </row>
    <row r="970" spans="1:6">
      <c r="A970" t="s">
        <v>3</v>
      </c>
      <c r="B970" s="3">
        <v>3.6859999999999999</v>
      </c>
    </row>
    <row r="971" spans="1:6">
      <c r="A971" t="s">
        <v>1</v>
      </c>
      <c r="B971" s="1">
        <v>0.27300000000000002</v>
      </c>
      <c r="C971" t="s">
        <v>386</v>
      </c>
      <c r="D971" s="1">
        <v>0.72699999999999998</v>
      </c>
      <c r="E971" t="s">
        <v>387</v>
      </c>
      <c r="F971">
        <v>4.0000000000000001E-3</v>
      </c>
    </row>
    <row r="972" spans="1:6">
      <c r="A972" t="s">
        <v>1169</v>
      </c>
    </row>
    <row r="973" spans="1:6">
      <c r="A973" t="s">
        <v>4</v>
      </c>
    </row>
    <row r="974" spans="1:6">
      <c r="A974" t="s">
        <v>1</v>
      </c>
      <c r="B974" s="1">
        <v>0.28999999999999998</v>
      </c>
      <c r="C974" t="s">
        <v>386</v>
      </c>
      <c r="D974" s="1">
        <v>0.71</v>
      </c>
      <c r="E974" t="s">
        <v>387</v>
      </c>
      <c r="F974">
        <v>0.13300000000000001</v>
      </c>
    </row>
    <row r="976" spans="1:6">
      <c r="A976" t="s">
        <v>1137</v>
      </c>
    </row>
    <row r="977" spans="1:6">
      <c r="A977" t="s">
        <v>1301</v>
      </c>
    </row>
    <row r="978" spans="1:6">
      <c r="A978" t="s">
        <v>1302</v>
      </c>
    </row>
    <row r="979" spans="1:6">
      <c r="A979" t="s">
        <v>0</v>
      </c>
    </row>
    <row r="980" spans="1:6">
      <c r="A980" t="s">
        <v>1</v>
      </c>
      <c r="B980" s="1">
        <v>0.39</v>
      </c>
      <c r="C980" t="s">
        <v>386</v>
      </c>
      <c r="D980" s="1">
        <v>0.61</v>
      </c>
      <c r="E980" t="s">
        <v>387</v>
      </c>
      <c r="F980">
        <v>2E-3</v>
      </c>
    </row>
    <row r="982" spans="1:6">
      <c r="A982" t="s">
        <v>1165</v>
      </c>
    </row>
    <row r="983" spans="1:6">
      <c r="A983" t="s">
        <v>3</v>
      </c>
      <c r="B983" s="3">
        <v>507.90499999999997</v>
      </c>
    </row>
    <row r="984" spans="1:6">
      <c r="A984" t="s">
        <v>1</v>
      </c>
      <c r="B984" s="1">
        <v>0.41599999999999998</v>
      </c>
      <c r="C984" t="s">
        <v>386</v>
      </c>
      <c r="D984" s="1">
        <v>0.58399999999999996</v>
      </c>
      <c r="E984" t="s">
        <v>387</v>
      </c>
      <c r="F984">
        <v>0.17599999999999999</v>
      </c>
    </row>
    <row r="985" spans="1:6">
      <c r="A985" t="s">
        <v>1173</v>
      </c>
    </row>
    <row r="986" spans="1:6">
      <c r="A986" t="s">
        <v>4</v>
      </c>
    </row>
    <row r="987" spans="1:6">
      <c r="A987" t="s">
        <v>1</v>
      </c>
      <c r="B987" s="1">
        <v>0.377</v>
      </c>
      <c r="C987" t="s">
        <v>386</v>
      </c>
      <c r="D987" s="1">
        <v>0.623</v>
      </c>
      <c r="E987" t="s">
        <v>387</v>
      </c>
      <c r="F987">
        <v>6.968</v>
      </c>
    </row>
    <row r="989" spans="1:6">
      <c r="A989" t="s">
        <v>1138</v>
      </c>
    </row>
    <row r="990" spans="1:6">
      <c r="A990" t="s">
        <v>1303</v>
      </c>
    </row>
    <row r="991" spans="1:6">
      <c r="A991" t="s">
        <v>1304</v>
      </c>
    </row>
    <row r="992" spans="1:6">
      <c r="A992" t="s">
        <v>0</v>
      </c>
    </row>
    <row r="993" spans="1:6">
      <c r="A993" t="s">
        <v>1</v>
      </c>
      <c r="B993" s="1">
        <v>0.32600000000000001</v>
      </c>
      <c r="C993" t="s">
        <v>386</v>
      </c>
      <c r="D993" s="1">
        <v>0.67400000000000004</v>
      </c>
      <c r="E993" t="s">
        <v>387</v>
      </c>
      <c r="F993">
        <v>6.0000000000000001E-3</v>
      </c>
    </row>
    <row r="995" spans="1:6">
      <c r="A995" t="s">
        <v>1165</v>
      </c>
    </row>
    <row r="996" spans="1:6">
      <c r="A996" t="s">
        <v>3</v>
      </c>
      <c r="B996" s="3">
        <v>181.904</v>
      </c>
    </row>
    <row r="997" spans="1:6">
      <c r="A997" t="s">
        <v>1</v>
      </c>
      <c r="B997" s="1">
        <v>0.25800000000000001</v>
      </c>
      <c r="C997" t="s">
        <v>386</v>
      </c>
      <c r="D997" s="1">
        <v>0.74199999999999999</v>
      </c>
      <c r="E997" t="s">
        <v>387</v>
      </c>
      <c r="F997">
        <v>1.8879999999999999</v>
      </c>
    </row>
    <row r="998" spans="1:6">
      <c r="A998" t="s">
        <v>1264</v>
      </c>
    </row>
    <row r="999" spans="1:6">
      <c r="A999" t="s">
        <v>4</v>
      </c>
    </row>
    <row r="1000" spans="1:6">
      <c r="A1000" t="s">
        <v>1</v>
      </c>
      <c r="B1000" s="2">
        <v>0.25800000000000001</v>
      </c>
      <c r="C1000" t="s">
        <v>386</v>
      </c>
      <c r="D1000" s="2">
        <v>0.74199999999999999</v>
      </c>
      <c r="E1000" t="s">
        <v>387</v>
      </c>
      <c r="F1000">
        <v>7.4969999999999999</v>
      </c>
    </row>
    <row r="1002" spans="1:6">
      <c r="A1002" t="s">
        <v>1139</v>
      </c>
    </row>
    <row r="1003" spans="1:6">
      <c r="A1003" t="s">
        <v>1305</v>
      </c>
    </row>
    <row r="1004" spans="1:6">
      <c r="A1004" t="s">
        <v>1306</v>
      </c>
    </row>
    <row r="1005" spans="1:6">
      <c r="A1005" t="s">
        <v>0</v>
      </c>
    </row>
    <row r="1006" spans="1:6">
      <c r="A1006" t="s">
        <v>1</v>
      </c>
      <c r="B1006" s="2">
        <v>0.45</v>
      </c>
      <c r="C1006" t="s">
        <v>386</v>
      </c>
      <c r="D1006" s="2">
        <v>0.55000000000000004</v>
      </c>
      <c r="E1006" t="s">
        <v>387</v>
      </c>
      <c r="F1006">
        <v>0.42799999999999999</v>
      </c>
    </row>
    <row r="1008" spans="1:6">
      <c r="A1008" t="s">
        <v>1165</v>
      </c>
    </row>
    <row r="1009" spans="1:6">
      <c r="A1009" t="s">
        <v>3</v>
      </c>
      <c r="B1009" s="3">
        <v>7291.8190000000004</v>
      </c>
    </row>
    <row r="1010" spans="1:6">
      <c r="A1010" t="s">
        <v>1</v>
      </c>
      <c r="B1010" s="1">
        <v>0.375</v>
      </c>
      <c r="C1010" t="s">
        <v>386</v>
      </c>
      <c r="D1010" s="1">
        <v>0.625</v>
      </c>
      <c r="E1010" t="s">
        <v>387</v>
      </c>
      <c r="F1010">
        <v>14.294</v>
      </c>
    </row>
    <row r="1011" spans="1:6">
      <c r="A1011" t="s">
        <v>1182</v>
      </c>
    </row>
    <row r="1012" spans="1:6">
      <c r="A1012" t="s">
        <v>4</v>
      </c>
    </row>
    <row r="1013" spans="1:6">
      <c r="A1013" t="s">
        <v>1</v>
      </c>
      <c r="B1013" s="1">
        <v>0.39900000000000002</v>
      </c>
      <c r="C1013" t="s">
        <v>386</v>
      </c>
      <c r="D1013" s="1">
        <v>0.60099999999999998</v>
      </c>
      <c r="E1013" t="s">
        <v>387</v>
      </c>
      <c r="F1013">
        <v>133.80099999999999</v>
      </c>
    </row>
    <row r="1015" spans="1:6">
      <c r="A1015" t="s">
        <v>1140</v>
      </c>
    </row>
    <row r="1016" spans="1:6">
      <c r="A1016" t="s">
        <v>1307</v>
      </c>
    </row>
    <row r="1017" spans="1:6">
      <c r="A1017" t="s">
        <v>1308</v>
      </c>
    </row>
    <row r="1018" spans="1:6">
      <c r="A1018" t="s">
        <v>0</v>
      </c>
    </row>
    <row r="1019" spans="1:6">
      <c r="A1019" t="s">
        <v>1</v>
      </c>
      <c r="B1019" s="1">
        <v>0.34100000000000003</v>
      </c>
      <c r="C1019" t="s">
        <v>386</v>
      </c>
      <c r="D1019" s="1">
        <v>0.65900000000000003</v>
      </c>
      <c r="E1019" t="s">
        <v>387</v>
      </c>
      <c r="F1019">
        <v>0.13</v>
      </c>
    </row>
    <row r="1021" spans="1:6">
      <c r="A1021" t="s">
        <v>1165</v>
      </c>
    </row>
    <row r="1022" spans="1:6">
      <c r="A1022" t="s">
        <v>3</v>
      </c>
      <c r="B1022" s="3">
        <v>14287.549000000001</v>
      </c>
    </row>
    <row r="1023" spans="1:6">
      <c r="A1023" t="s">
        <v>1</v>
      </c>
      <c r="B1023" s="1">
        <v>0.34100000000000003</v>
      </c>
      <c r="C1023" t="s">
        <v>386</v>
      </c>
      <c r="D1023" s="1">
        <v>0.65900000000000003</v>
      </c>
      <c r="E1023" t="s">
        <v>387</v>
      </c>
      <c r="F1023">
        <v>1.9239999999999999</v>
      </c>
    </row>
    <row r="1024" spans="1:6">
      <c r="A1024" t="s">
        <v>1169</v>
      </c>
    </row>
    <row r="1025" spans="1:6">
      <c r="A1025" t="s">
        <v>4</v>
      </c>
    </row>
    <row r="1026" spans="1:6">
      <c r="A1026" t="s">
        <v>1</v>
      </c>
      <c r="B1026" s="1">
        <v>0.438</v>
      </c>
      <c r="C1026" t="s">
        <v>386</v>
      </c>
      <c r="D1026" s="1">
        <v>0.56200000000000006</v>
      </c>
      <c r="E1026" t="s">
        <v>387</v>
      </c>
      <c r="F1026">
        <v>744.73099999999999</v>
      </c>
    </row>
    <row r="1028" spans="1:6">
      <c r="A1028" t="s">
        <v>1141</v>
      </c>
    </row>
    <row r="1029" spans="1:6">
      <c r="A1029" t="s">
        <v>1309</v>
      </c>
    </row>
    <row r="1030" spans="1:6">
      <c r="A1030" t="s">
        <v>1310</v>
      </c>
    </row>
    <row r="1031" spans="1:6">
      <c r="A1031" t="s">
        <v>0</v>
      </c>
    </row>
    <row r="1032" spans="1:6">
      <c r="A1032" t="s">
        <v>1</v>
      </c>
      <c r="B1032" s="2">
        <v>0.442</v>
      </c>
      <c r="C1032" t="s">
        <v>386</v>
      </c>
      <c r="D1032" s="2">
        <v>0.55800000000000005</v>
      </c>
      <c r="E1032" t="s">
        <v>387</v>
      </c>
      <c r="F1032">
        <v>9.1999999999999998E-2</v>
      </c>
    </row>
    <row r="1034" spans="1:6">
      <c r="A1034" t="s">
        <v>1165</v>
      </c>
    </row>
    <row r="1035" spans="1:6">
      <c r="A1035" t="s">
        <v>3</v>
      </c>
      <c r="B1035" s="3">
        <v>5323.35</v>
      </c>
    </row>
    <row r="1036" spans="1:6">
      <c r="A1036" t="s">
        <v>1</v>
      </c>
      <c r="B1036" s="1">
        <v>0.41399999999999998</v>
      </c>
      <c r="C1036" t="s">
        <v>386</v>
      </c>
      <c r="D1036" s="1">
        <v>0.58599999999999997</v>
      </c>
      <c r="E1036" t="s">
        <v>387</v>
      </c>
      <c r="F1036">
        <v>4.5839999999999996</v>
      </c>
    </row>
    <row r="1037" spans="1:6">
      <c r="A1037" t="s">
        <v>1170</v>
      </c>
    </row>
    <row r="1038" spans="1:6">
      <c r="A1038" t="s">
        <v>4</v>
      </c>
    </row>
    <row r="1039" spans="1:6">
      <c r="A1039" t="s">
        <v>1</v>
      </c>
      <c r="B1039" s="1">
        <v>0.40600000000000003</v>
      </c>
      <c r="C1039" t="s">
        <v>386</v>
      </c>
      <c r="D1039" s="1">
        <v>0.59399999999999997</v>
      </c>
      <c r="E1039" t="s">
        <v>387</v>
      </c>
      <c r="F1039">
        <v>470.52199999999999</v>
      </c>
    </row>
    <row r="1041" spans="1:6">
      <c r="A1041" t="s">
        <v>1142</v>
      </c>
    </row>
    <row r="1042" spans="1:6">
      <c r="A1042" t="s">
        <v>1311</v>
      </c>
    </row>
    <row r="1043" spans="1:6">
      <c r="A1043" t="s">
        <v>1312</v>
      </c>
    </row>
    <row r="1044" spans="1:6">
      <c r="A1044" t="s">
        <v>0</v>
      </c>
    </row>
    <row r="1045" spans="1:6">
      <c r="A1045" t="s">
        <v>1</v>
      </c>
      <c r="B1045" s="1">
        <v>0.19900000000000001</v>
      </c>
      <c r="C1045" t="s">
        <v>386</v>
      </c>
      <c r="D1045" s="1">
        <v>0.80100000000000005</v>
      </c>
      <c r="E1045" t="s">
        <v>387</v>
      </c>
      <c r="F1045">
        <v>0.04</v>
      </c>
    </row>
    <row r="1047" spans="1:6">
      <c r="A1047" t="s">
        <v>1165</v>
      </c>
    </row>
    <row r="1048" spans="1:6">
      <c r="A1048" t="s">
        <v>3</v>
      </c>
      <c r="B1048" s="3">
        <v>11473.151</v>
      </c>
    </row>
    <row r="1049" spans="1:6">
      <c r="A1049" t="s">
        <v>1</v>
      </c>
      <c r="B1049" s="1">
        <v>0.19700000000000001</v>
      </c>
      <c r="C1049" t="s">
        <v>386</v>
      </c>
      <c r="D1049" s="1">
        <v>0.80300000000000005</v>
      </c>
      <c r="E1049" t="s">
        <v>387</v>
      </c>
      <c r="F1049">
        <v>1.478</v>
      </c>
    </row>
    <row r="1050" spans="1:6">
      <c r="A1050" t="s">
        <v>1170</v>
      </c>
    </row>
    <row r="1051" spans="1:6">
      <c r="A1051" t="s">
        <v>4</v>
      </c>
    </row>
    <row r="1052" spans="1:6">
      <c r="A1052" t="s">
        <v>1</v>
      </c>
      <c r="B1052" s="1">
        <v>0.20200000000000001</v>
      </c>
      <c r="C1052" t="s">
        <v>386</v>
      </c>
      <c r="D1052" s="1">
        <v>0.79800000000000004</v>
      </c>
      <c r="E1052" t="s">
        <v>387</v>
      </c>
      <c r="F1052">
        <v>959.649</v>
      </c>
    </row>
    <row r="1054" spans="1:6">
      <c r="A1054" t="s">
        <v>1143</v>
      </c>
    </row>
    <row r="1055" spans="1:6">
      <c r="A1055" t="s">
        <v>1313</v>
      </c>
    </row>
    <row r="1056" spans="1:6">
      <c r="A1056" t="s">
        <v>1314</v>
      </c>
    </row>
    <row r="1057" spans="1:6">
      <c r="A1057" t="s">
        <v>0</v>
      </c>
    </row>
    <row r="1058" spans="1:6">
      <c r="A1058" t="s">
        <v>1</v>
      </c>
      <c r="B1058" s="1">
        <v>0.50700000000000001</v>
      </c>
      <c r="C1058" t="s">
        <v>386</v>
      </c>
      <c r="D1058" s="1">
        <v>0.49299999999999999</v>
      </c>
      <c r="E1058" t="s">
        <v>387</v>
      </c>
      <c r="F1058">
        <v>1.2E-2</v>
      </c>
    </row>
    <row r="1060" spans="1:6">
      <c r="A1060" t="s">
        <v>1165</v>
      </c>
    </row>
    <row r="1061" spans="1:6">
      <c r="A1061" t="s">
        <v>3</v>
      </c>
      <c r="B1061">
        <v>970.40599999999995</v>
      </c>
    </row>
    <row r="1062" spans="1:6">
      <c r="A1062" t="s">
        <v>1</v>
      </c>
      <c r="B1062" s="1">
        <v>0.20499999999999999</v>
      </c>
      <c r="C1062" t="s">
        <v>386</v>
      </c>
      <c r="D1062" s="1">
        <v>0.79500000000000004</v>
      </c>
      <c r="E1062" t="s">
        <v>387</v>
      </c>
      <c r="F1062">
        <v>16.788</v>
      </c>
    </row>
    <row r="1063" spans="1:6">
      <c r="A1063" t="s">
        <v>1265</v>
      </c>
    </row>
    <row r="1064" spans="1:6">
      <c r="A1064" t="s">
        <v>4</v>
      </c>
    </row>
    <row r="1065" spans="1:6">
      <c r="A1065" t="s">
        <v>1</v>
      </c>
      <c r="B1065" s="1">
        <v>0.20499999999999999</v>
      </c>
      <c r="C1065" t="s">
        <v>386</v>
      </c>
      <c r="D1065" s="1">
        <v>0.79500000000000004</v>
      </c>
      <c r="E1065" t="s">
        <v>387</v>
      </c>
      <c r="F1065">
        <v>17.689</v>
      </c>
    </row>
    <row r="1067" spans="1:6">
      <c r="A1067" t="s">
        <v>1144</v>
      </c>
    </row>
    <row r="1068" spans="1:6">
      <c r="A1068" t="s">
        <v>1315</v>
      </c>
    </row>
    <row r="1069" spans="1:6">
      <c r="A1069" t="s">
        <v>1316</v>
      </c>
    </row>
    <row r="1070" spans="1:6">
      <c r="A1070" t="s">
        <v>0</v>
      </c>
    </row>
    <row r="1071" spans="1:6">
      <c r="A1071" t="s">
        <v>1</v>
      </c>
      <c r="B1071" s="1">
        <v>6.7000000000000004E-2</v>
      </c>
      <c r="C1071" t="s">
        <v>386</v>
      </c>
      <c r="D1071" s="1">
        <v>0.93300000000000005</v>
      </c>
      <c r="E1071" t="s">
        <v>387</v>
      </c>
      <c r="F1071">
        <v>1E-3</v>
      </c>
    </row>
    <row r="1073" spans="1:6">
      <c r="A1073" t="s">
        <v>1165</v>
      </c>
    </row>
    <row r="1074" spans="1:6">
      <c r="A1074" t="s">
        <v>3</v>
      </c>
      <c r="B1074" s="3">
        <v>19.48</v>
      </c>
    </row>
    <row r="1075" spans="1:6">
      <c r="A1075" t="s">
        <v>1</v>
      </c>
      <c r="B1075" s="1">
        <v>6.7000000000000004E-2</v>
      </c>
      <c r="C1075" t="s">
        <v>386</v>
      </c>
      <c r="D1075" s="1">
        <v>0.93300000000000005</v>
      </c>
      <c r="E1075" t="s">
        <v>387</v>
      </c>
      <c r="F1075">
        <v>3.0000000000000001E-3</v>
      </c>
    </row>
    <row r="1076" spans="1:6">
      <c r="A1076" t="s">
        <v>1169</v>
      </c>
    </row>
    <row r="1077" spans="1:6">
      <c r="A1077" t="s">
        <v>4</v>
      </c>
    </row>
    <row r="1078" spans="1:6">
      <c r="A1078" t="s">
        <v>1</v>
      </c>
      <c r="B1078" s="1">
        <v>6.7000000000000004E-2</v>
      </c>
      <c r="C1078" t="s">
        <v>386</v>
      </c>
      <c r="D1078" s="1">
        <v>0.93300000000000005</v>
      </c>
      <c r="E1078" t="s">
        <v>387</v>
      </c>
      <c r="F1078">
        <v>0.44900000000000001</v>
      </c>
    </row>
    <row r="1080" spans="1:6">
      <c r="A1080" t="s">
        <v>1145</v>
      </c>
    </row>
    <row r="1081" spans="1:6">
      <c r="A1081" t="s">
        <v>1317</v>
      </c>
    </row>
    <row r="1082" spans="1:6">
      <c r="A1082" t="s">
        <v>1318</v>
      </c>
    </row>
    <row r="1083" spans="1:6">
      <c r="A1083" t="s">
        <v>0</v>
      </c>
    </row>
    <row r="1084" spans="1:6">
      <c r="A1084" t="s">
        <v>1</v>
      </c>
      <c r="B1084" s="1">
        <v>0.26</v>
      </c>
      <c r="C1084" t="s">
        <v>386</v>
      </c>
      <c r="D1084" s="1">
        <v>0.74</v>
      </c>
      <c r="E1084" t="s">
        <v>387</v>
      </c>
      <c r="F1084">
        <v>1E-3</v>
      </c>
    </row>
    <row r="1086" spans="1:6">
      <c r="A1086" t="s">
        <v>1165</v>
      </c>
    </row>
    <row r="1087" spans="1:6">
      <c r="A1087" t="s">
        <v>3</v>
      </c>
      <c r="B1087" s="3">
        <v>5.609</v>
      </c>
    </row>
    <row r="1088" spans="1:6">
      <c r="A1088" t="s">
        <v>1</v>
      </c>
      <c r="B1088" s="1">
        <v>0.253</v>
      </c>
      <c r="C1088" t="s">
        <v>386</v>
      </c>
      <c r="D1088" s="1">
        <v>0.747</v>
      </c>
      <c r="E1088" t="s">
        <v>387</v>
      </c>
      <c r="F1088">
        <v>1.7000000000000001E-2</v>
      </c>
    </row>
    <row r="1089" spans="1:6">
      <c r="A1089" t="s">
        <v>1168</v>
      </c>
    </row>
    <row r="1090" spans="1:6">
      <c r="A1090" t="s">
        <v>4</v>
      </c>
    </row>
    <row r="1091" spans="1:6">
      <c r="A1091" t="s">
        <v>1</v>
      </c>
      <c r="B1091" s="1">
        <v>0.25</v>
      </c>
      <c r="C1091" t="s">
        <v>386</v>
      </c>
      <c r="D1091" s="1">
        <v>0.75</v>
      </c>
      <c r="E1091" t="s">
        <v>387</v>
      </c>
      <c r="F1091">
        <v>0.26600000000000001</v>
      </c>
    </row>
    <row r="1093" spans="1:6">
      <c r="A1093" t="s">
        <v>1146</v>
      </c>
    </row>
    <row r="1094" spans="1:6">
      <c r="A1094" t="s">
        <v>1319</v>
      </c>
    </row>
    <row r="1095" spans="1:6">
      <c r="A1095" t="s">
        <v>1320</v>
      </c>
    </row>
    <row r="1096" spans="1:6">
      <c r="A1096" t="s">
        <v>0</v>
      </c>
    </row>
    <row r="1097" spans="1:6">
      <c r="A1097" t="s">
        <v>1</v>
      </c>
      <c r="B1097" s="1">
        <v>0.247</v>
      </c>
      <c r="C1097" t="s">
        <v>386</v>
      </c>
      <c r="D1097" s="1">
        <v>0.753</v>
      </c>
      <c r="E1097" t="s">
        <v>387</v>
      </c>
      <c r="F1097">
        <v>2E-3</v>
      </c>
    </row>
    <row r="1099" spans="1:6">
      <c r="A1099" t="s">
        <v>1165</v>
      </c>
    </row>
    <row r="1100" spans="1:6">
      <c r="A1100" t="s">
        <v>3</v>
      </c>
      <c r="B1100">
        <v>16.170000000000002</v>
      </c>
    </row>
    <row r="1101" spans="1:6">
      <c r="A1101" t="s">
        <v>1</v>
      </c>
      <c r="B1101" s="1">
        <v>0.318</v>
      </c>
      <c r="C1101" t="s">
        <v>386</v>
      </c>
      <c r="D1101" s="1">
        <v>0.68200000000000005</v>
      </c>
      <c r="E1101" t="s">
        <v>387</v>
      </c>
      <c r="F1101">
        <v>1.9E-2</v>
      </c>
    </row>
    <row r="1102" spans="1:6">
      <c r="A1102" t="s">
        <v>1170</v>
      </c>
    </row>
    <row r="1103" spans="1:6">
      <c r="A1103" t="s">
        <v>4</v>
      </c>
    </row>
    <row r="1104" spans="1:6">
      <c r="A1104" t="s">
        <v>1</v>
      </c>
      <c r="B1104" s="1">
        <v>0.35199999999999998</v>
      </c>
      <c r="C1104" t="s">
        <v>386</v>
      </c>
      <c r="D1104" s="1">
        <v>0.64800000000000002</v>
      </c>
      <c r="E1104" t="s">
        <v>387</v>
      </c>
      <c r="F1104">
        <v>0.53700000000000003</v>
      </c>
    </row>
    <row r="1106" spans="1:6">
      <c r="A1106" t="s">
        <v>1147</v>
      </c>
    </row>
    <row r="1107" spans="1:6">
      <c r="A1107" t="s">
        <v>1321</v>
      </c>
    </row>
    <row r="1108" spans="1:6">
      <c r="A1108" t="s">
        <v>1322</v>
      </c>
    </row>
    <row r="1109" spans="1:6">
      <c r="A1109" t="s">
        <v>0</v>
      </c>
    </row>
    <row r="1110" spans="1:6">
      <c r="A1110" t="s">
        <v>1</v>
      </c>
      <c r="B1110" s="2">
        <v>0.439</v>
      </c>
      <c r="C1110" t="s">
        <v>386</v>
      </c>
      <c r="D1110" s="2">
        <v>0.56100000000000005</v>
      </c>
      <c r="E1110" t="s">
        <v>387</v>
      </c>
      <c r="F1110">
        <v>2E-3</v>
      </c>
    </row>
    <row r="1112" spans="1:6">
      <c r="A1112" t="s">
        <v>1165</v>
      </c>
    </row>
    <row r="1113" spans="1:6">
      <c r="A1113" t="s">
        <v>3</v>
      </c>
      <c r="B1113" s="3">
        <v>3.8759999999999999</v>
      </c>
    </row>
    <row r="1114" spans="1:6">
      <c r="A1114" t="s">
        <v>1</v>
      </c>
      <c r="B1114" s="1">
        <v>0.41899999999999998</v>
      </c>
      <c r="C1114" t="s">
        <v>386</v>
      </c>
      <c r="D1114" s="1">
        <v>0.58099999999999996</v>
      </c>
      <c r="E1114" t="s">
        <v>387</v>
      </c>
      <c r="F1114">
        <v>1.2999999999999999E-2</v>
      </c>
    </row>
    <row r="1115" spans="1:6">
      <c r="A1115" t="s">
        <v>1178</v>
      </c>
    </row>
    <row r="1116" spans="1:6">
      <c r="A1116" t="s">
        <v>4</v>
      </c>
    </row>
    <row r="1117" spans="1:6">
      <c r="A1117" t="s">
        <v>1</v>
      </c>
      <c r="B1117" s="2">
        <v>0.41599999999999998</v>
      </c>
      <c r="C1117" t="s">
        <v>386</v>
      </c>
      <c r="D1117" s="2">
        <v>0.58399999999999996</v>
      </c>
      <c r="E1117" t="s">
        <v>387</v>
      </c>
      <c r="F1117">
        <v>0.14699999999999999</v>
      </c>
    </row>
    <row r="1119" spans="1:6">
      <c r="A1119" t="s">
        <v>1149</v>
      </c>
    </row>
    <row r="1120" spans="1:6">
      <c r="A1120" t="s">
        <v>1323</v>
      </c>
    </row>
    <row r="1121" spans="1:6">
      <c r="A1121" t="s">
        <v>1324</v>
      </c>
    </row>
    <row r="1122" spans="1:6">
      <c r="A1122" t="s">
        <v>0</v>
      </c>
    </row>
    <row r="1123" spans="1:6">
      <c r="A1123" t="s">
        <v>1</v>
      </c>
      <c r="B1123" s="1">
        <v>0.89100000000000001</v>
      </c>
      <c r="C1123" t="s">
        <v>386</v>
      </c>
      <c r="D1123" s="1">
        <v>0.109</v>
      </c>
      <c r="E1123" t="s">
        <v>387</v>
      </c>
      <c r="F1123">
        <v>4.2000000000000003E-2</v>
      </c>
    </row>
    <row r="1125" spans="1:6">
      <c r="A1125" t="s">
        <v>1165</v>
      </c>
    </row>
    <row r="1126" spans="1:6">
      <c r="A1126" t="s">
        <v>3</v>
      </c>
      <c r="B1126">
        <v>1581.9570000000001</v>
      </c>
    </row>
    <row r="1127" spans="1:6">
      <c r="A1127" t="s">
        <v>1</v>
      </c>
      <c r="B1127" s="1">
        <v>0.77300000000000002</v>
      </c>
      <c r="C1127" t="s">
        <v>386</v>
      </c>
      <c r="D1127" s="1">
        <v>0.22700000000000001</v>
      </c>
      <c r="E1127" t="s">
        <v>387</v>
      </c>
      <c r="F1127">
        <v>27.64</v>
      </c>
    </row>
    <row r="1128" spans="1:6">
      <c r="A1128" t="s">
        <v>1182</v>
      </c>
    </row>
    <row r="1129" spans="1:6">
      <c r="A1129" t="s">
        <v>4</v>
      </c>
    </row>
    <row r="1130" spans="1:6">
      <c r="A1130" t="s">
        <v>1</v>
      </c>
      <c r="B1130" s="1">
        <v>0.77200000000000002</v>
      </c>
      <c r="C1130" t="s">
        <v>386</v>
      </c>
      <c r="D1130" s="1">
        <v>0.22800000000000001</v>
      </c>
      <c r="E1130" t="s">
        <v>387</v>
      </c>
      <c r="F1130">
        <v>271.79000000000002</v>
      </c>
    </row>
    <row r="1132" spans="1:6">
      <c r="A1132" t="s">
        <v>1150</v>
      </c>
    </row>
    <row r="1133" spans="1:6">
      <c r="A1133" t="s">
        <v>1325</v>
      </c>
    </row>
    <row r="1134" spans="1:6">
      <c r="A1134" t="s">
        <v>1326</v>
      </c>
    </row>
    <row r="1135" spans="1:6">
      <c r="A1135" t="s">
        <v>0</v>
      </c>
    </row>
    <row r="1136" spans="1:6">
      <c r="A1136" t="s">
        <v>1</v>
      </c>
      <c r="B1136" s="1">
        <v>0.60499999999999998</v>
      </c>
      <c r="C1136" t="s">
        <v>386</v>
      </c>
      <c r="D1136" s="1">
        <v>0.39500000000000002</v>
      </c>
      <c r="E1136" t="s">
        <v>387</v>
      </c>
      <c r="F1136">
        <v>1.4E-2</v>
      </c>
    </row>
    <row r="1138" spans="1:6">
      <c r="A1138" t="s">
        <v>1165</v>
      </c>
    </row>
    <row r="1139" spans="1:6">
      <c r="A1139" t="s">
        <v>3</v>
      </c>
      <c r="B1139" s="3">
        <v>1633.047</v>
      </c>
    </row>
    <row r="1140" spans="1:6">
      <c r="A1140" t="s">
        <v>1</v>
      </c>
      <c r="B1140" s="1">
        <v>0.56000000000000005</v>
      </c>
      <c r="C1140" t="s">
        <v>386</v>
      </c>
      <c r="D1140" s="1">
        <v>0.44</v>
      </c>
      <c r="E1140" t="s">
        <v>387</v>
      </c>
      <c r="F1140">
        <v>2.4009999999999998</v>
      </c>
    </row>
    <row r="1141" spans="1:6">
      <c r="A1141" t="s">
        <v>1177</v>
      </c>
    </row>
    <row r="1142" spans="1:6">
      <c r="A1142" t="s">
        <v>4</v>
      </c>
    </row>
    <row r="1143" spans="1:6">
      <c r="A1143" t="s">
        <v>1</v>
      </c>
      <c r="B1143" s="1">
        <v>0.53600000000000003</v>
      </c>
      <c r="C1143" t="s">
        <v>386</v>
      </c>
      <c r="D1143" s="1">
        <v>0.46400000000000002</v>
      </c>
      <c r="E1143" t="s">
        <v>387</v>
      </c>
      <c r="F1143">
        <v>33.771000000000001</v>
      </c>
    </row>
    <row r="1145" spans="1:6">
      <c r="A1145" t="s">
        <v>1151</v>
      </c>
    </row>
    <row r="1146" spans="1:6">
      <c r="A1146" t="s">
        <v>1327</v>
      </c>
    </row>
    <row r="1147" spans="1:6">
      <c r="A1147" t="s">
        <v>1328</v>
      </c>
    </row>
    <row r="1148" spans="1:6">
      <c r="A1148" t="s">
        <v>0</v>
      </c>
    </row>
    <row r="1149" spans="1:6">
      <c r="A1149" t="s">
        <v>1</v>
      </c>
      <c r="B1149" s="1">
        <v>0.64</v>
      </c>
      <c r="C1149" t="s">
        <v>386</v>
      </c>
      <c r="D1149" s="1">
        <v>0.36</v>
      </c>
      <c r="E1149" t="s">
        <v>387</v>
      </c>
      <c r="F1149">
        <v>1.4E-2</v>
      </c>
    </row>
    <row r="1151" spans="1:6">
      <c r="A1151" t="s">
        <v>1165</v>
      </c>
    </row>
    <row r="1152" spans="1:6">
      <c r="A1152" t="s">
        <v>3</v>
      </c>
      <c r="B1152" s="3">
        <v>731.83699999999999</v>
      </c>
    </row>
    <row r="1153" spans="1:6">
      <c r="A1153" t="s">
        <v>1</v>
      </c>
      <c r="B1153" s="1">
        <v>0.58899999999999997</v>
      </c>
      <c r="C1153" t="s">
        <v>386</v>
      </c>
      <c r="D1153" s="1">
        <v>0.41099999999999998</v>
      </c>
      <c r="E1153" t="s">
        <v>387</v>
      </c>
      <c r="F1153">
        <v>1.569</v>
      </c>
    </row>
    <row r="1154" spans="1:6">
      <c r="A1154" t="s">
        <v>1186</v>
      </c>
    </row>
    <row r="1155" spans="1:6">
      <c r="A1155" t="s">
        <v>4</v>
      </c>
    </row>
    <row r="1156" spans="1:6">
      <c r="A1156" t="s">
        <v>1</v>
      </c>
      <c r="B1156" s="1">
        <v>0.60299999999999998</v>
      </c>
      <c r="C1156" t="s">
        <v>386</v>
      </c>
      <c r="D1156" s="1">
        <v>0.39700000000000002</v>
      </c>
      <c r="E1156" t="s">
        <v>387</v>
      </c>
      <c r="F1156">
        <v>13.095000000000001</v>
      </c>
    </row>
    <row r="1158" spans="1:6">
      <c r="A1158" t="s">
        <v>1152</v>
      </c>
    </row>
    <row r="1159" spans="1:6">
      <c r="A1159" t="s">
        <v>1329</v>
      </c>
    </row>
    <row r="1160" spans="1:6">
      <c r="A1160" t="s">
        <v>1330</v>
      </c>
    </row>
    <row r="1161" spans="1:6">
      <c r="A1161" t="s">
        <v>0</v>
      </c>
    </row>
    <row r="1162" spans="1:6">
      <c r="A1162" t="s">
        <v>1</v>
      </c>
      <c r="B1162" s="1">
        <v>0.46100000000000002</v>
      </c>
      <c r="C1162" t="s">
        <v>386</v>
      </c>
      <c r="D1162" s="1">
        <v>0.53900000000000003</v>
      </c>
      <c r="E1162" t="s">
        <v>387</v>
      </c>
      <c r="F1162">
        <v>2E-3</v>
      </c>
    </row>
    <row r="1164" spans="1:6">
      <c r="A1164" t="s">
        <v>1165</v>
      </c>
    </row>
    <row r="1165" spans="1:6">
      <c r="A1165" t="s">
        <v>3</v>
      </c>
      <c r="B1165" s="3">
        <v>9.5839999999999996</v>
      </c>
    </row>
    <row r="1166" spans="1:6">
      <c r="A1166" t="s">
        <v>1</v>
      </c>
      <c r="B1166" s="2">
        <v>0.3</v>
      </c>
      <c r="C1166" t="s">
        <v>386</v>
      </c>
      <c r="D1166" s="2">
        <v>0.7</v>
      </c>
      <c r="E1166" t="s">
        <v>387</v>
      </c>
      <c r="F1166">
        <v>8.1000000000000003E-2</v>
      </c>
    </row>
    <row r="1167" spans="1:6">
      <c r="A1167" t="s">
        <v>1172</v>
      </c>
    </row>
    <row r="1168" spans="1:6">
      <c r="A1168" t="s">
        <v>4</v>
      </c>
    </row>
    <row r="1169" spans="1:6">
      <c r="A1169" t="s">
        <v>1</v>
      </c>
      <c r="B1169" s="1">
        <v>0.35</v>
      </c>
      <c r="C1169" t="s">
        <v>386</v>
      </c>
      <c r="D1169" s="1">
        <v>0.65</v>
      </c>
      <c r="E1169" t="s">
        <v>387</v>
      </c>
      <c r="F1169">
        <v>0.81299999999999994</v>
      </c>
    </row>
    <row r="1171" spans="1:6">
      <c r="A1171" t="s">
        <v>1153</v>
      </c>
    </row>
    <row r="1172" spans="1:6">
      <c r="A1172" t="s">
        <v>1331</v>
      </c>
    </row>
    <row r="1173" spans="1:6">
      <c r="A1173" t="s">
        <v>1332</v>
      </c>
    </row>
    <row r="1174" spans="1:6">
      <c r="A1174" t="s">
        <v>0</v>
      </c>
    </row>
    <row r="1175" spans="1:6">
      <c r="A1175" t="s">
        <v>1</v>
      </c>
      <c r="B1175" s="2">
        <v>0.248</v>
      </c>
      <c r="C1175" t="s">
        <v>386</v>
      </c>
      <c r="D1175" s="2">
        <v>0.752</v>
      </c>
      <c r="E1175" t="s">
        <v>387</v>
      </c>
      <c r="F1175">
        <v>8.9999999999999993E-3</v>
      </c>
    </row>
    <row r="1177" spans="1:6">
      <c r="A1177" t="s">
        <v>1165</v>
      </c>
    </row>
    <row r="1178" spans="1:6">
      <c r="A1178" t="s">
        <v>3</v>
      </c>
      <c r="B1178" s="3">
        <v>1121.403</v>
      </c>
    </row>
    <row r="1179" spans="1:6">
      <c r="A1179" t="s">
        <v>1</v>
      </c>
      <c r="B1179" s="1">
        <v>0.19800000000000001</v>
      </c>
      <c r="C1179" t="s">
        <v>386</v>
      </c>
      <c r="D1179" s="1">
        <v>0.80200000000000005</v>
      </c>
      <c r="E1179" t="s">
        <v>387</v>
      </c>
      <c r="F1179">
        <v>0.34300000000000003</v>
      </c>
    </row>
    <row r="1180" spans="1:6">
      <c r="A1180" t="s">
        <v>1174</v>
      </c>
    </row>
    <row r="1181" spans="1:6">
      <c r="A1181" t="s">
        <v>4</v>
      </c>
    </row>
    <row r="1182" spans="1:6">
      <c r="A1182" t="s">
        <v>1</v>
      </c>
      <c r="B1182" s="1">
        <v>0.23200000000000001</v>
      </c>
      <c r="C1182" t="s">
        <v>386</v>
      </c>
      <c r="D1182" s="1">
        <v>0.76800000000000002</v>
      </c>
      <c r="E1182" t="s">
        <v>387</v>
      </c>
      <c r="F1182">
        <v>28.579000000000001</v>
      </c>
    </row>
    <row r="1184" spans="1:6">
      <c r="A1184" t="s">
        <v>1154</v>
      </c>
    </row>
    <row r="1185" spans="1:6">
      <c r="A1185" t="s">
        <v>1333</v>
      </c>
    </row>
    <row r="1186" spans="1:6">
      <c r="A1186" t="s">
        <v>1334</v>
      </c>
    </row>
    <row r="1187" spans="1:6">
      <c r="A1187" t="s">
        <v>0</v>
      </c>
    </row>
    <row r="1188" spans="1:6">
      <c r="A1188" t="s">
        <v>1</v>
      </c>
      <c r="B1188" s="1">
        <v>0.65900000000000003</v>
      </c>
      <c r="C1188" t="s">
        <v>386</v>
      </c>
      <c r="D1188" s="1">
        <v>0.34100000000000003</v>
      </c>
      <c r="E1188" t="s">
        <v>387</v>
      </c>
      <c r="F1188">
        <v>1.2999999999999999E-2</v>
      </c>
    </row>
    <row r="1190" spans="1:6">
      <c r="A1190" t="s">
        <v>1165</v>
      </c>
    </row>
    <row r="1191" spans="1:6">
      <c r="A1191" t="s">
        <v>3</v>
      </c>
      <c r="B1191" s="3">
        <v>1215.8630000000001</v>
      </c>
    </row>
    <row r="1192" spans="1:6">
      <c r="A1192" t="s">
        <v>1</v>
      </c>
      <c r="B1192" s="2">
        <v>0.32800000000000001</v>
      </c>
      <c r="C1192" t="s">
        <v>386</v>
      </c>
      <c r="D1192" s="2">
        <v>0.67200000000000004</v>
      </c>
      <c r="E1192" t="s">
        <v>387</v>
      </c>
      <c r="F1192">
        <v>1.829</v>
      </c>
    </row>
    <row r="1193" spans="1:6">
      <c r="A1193" t="s">
        <v>1266</v>
      </c>
    </row>
    <row r="1194" spans="1:6">
      <c r="A1194" t="s">
        <v>4</v>
      </c>
    </row>
    <row r="1195" spans="1:6">
      <c r="A1195" t="s">
        <v>1</v>
      </c>
      <c r="B1195" s="2">
        <v>0.35699999999999998</v>
      </c>
      <c r="C1195" t="s">
        <v>386</v>
      </c>
      <c r="D1195" s="2">
        <v>0.64300000000000002</v>
      </c>
      <c r="E1195" t="s">
        <v>387</v>
      </c>
      <c r="F1195">
        <v>22.782</v>
      </c>
    </row>
    <row r="1197" spans="1:6">
      <c r="A1197" t="s">
        <v>1155</v>
      </c>
    </row>
    <row r="1198" spans="1:6">
      <c r="A1198" t="s">
        <v>1335</v>
      </c>
    </row>
    <row r="1199" spans="1:6">
      <c r="A1199" t="s">
        <v>1336</v>
      </c>
    </row>
    <row r="1200" spans="1:6">
      <c r="A1200" t="s">
        <v>0</v>
      </c>
    </row>
    <row r="1201" spans="1:6">
      <c r="A1201" t="s">
        <v>1</v>
      </c>
      <c r="B1201" s="1">
        <v>6.2E-2</v>
      </c>
      <c r="C1201" t="s">
        <v>386</v>
      </c>
      <c r="D1201" s="1">
        <v>0.93799999999999994</v>
      </c>
      <c r="E1201" t="s">
        <v>387</v>
      </c>
      <c r="F1201">
        <v>4.0000000000000001E-3</v>
      </c>
    </row>
    <row r="1203" spans="1:6">
      <c r="A1203" t="s">
        <v>1165</v>
      </c>
    </row>
    <row r="1204" spans="1:6">
      <c r="A1204" t="s">
        <v>3</v>
      </c>
      <c r="B1204" s="3">
        <v>76.498999999999995</v>
      </c>
    </row>
    <row r="1205" spans="1:6">
      <c r="A1205" t="s">
        <v>1</v>
      </c>
      <c r="B1205" s="1">
        <v>6.2E-2</v>
      </c>
      <c r="C1205" t="s">
        <v>386</v>
      </c>
      <c r="D1205" s="1">
        <v>0.93799999999999994</v>
      </c>
      <c r="E1205" t="s">
        <v>387</v>
      </c>
      <c r="F1205">
        <v>0.04</v>
      </c>
    </row>
    <row r="1206" spans="1:6">
      <c r="A1206" t="s">
        <v>1169</v>
      </c>
    </row>
    <row r="1207" spans="1:6">
      <c r="A1207" t="s">
        <v>4</v>
      </c>
    </row>
    <row r="1208" spans="1:6">
      <c r="A1208" t="s">
        <v>1</v>
      </c>
      <c r="B1208" s="1">
        <v>0.06</v>
      </c>
      <c r="C1208" t="s">
        <v>386</v>
      </c>
      <c r="D1208" s="1">
        <v>0.94</v>
      </c>
      <c r="E1208" t="s">
        <v>387</v>
      </c>
      <c r="F1208">
        <v>3.7549999999999999</v>
      </c>
    </row>
    <row r="1210" spans="1:6">
      <c r="A1210" t="s">
        <v>1156</v>
      </c>
    </row>
    <row r="1211" spans="1:6">
      <c r="A1211" t="s">
        <v>1337</v>
      </c>
    </row>
    <row r="1212" spans="1:6">
      <c r="A1212" t="s">
        <v>1338</v>
      </c>
    </row>
    <row r="1213" spans="1:6">
      <c r="A1213" t="s">
        <v>0</v>
      </c>
    </row>
    <row r="1214" spans="1:6">
      <c r="A1214" t="s">
        <v>1</v>
      </c>
      <c r="B1214" s="1">
        <v>5.1999999999999998E-2</v>
      </c>
      <c r="C1214" t="s">
        <v>386</v>
      </c>
      <c r="D1214" s="1">
        <v>0.94799999999999995</v>
      </c>
      <c r="E1214" t="s">
        <v>387</v>
      </c>
      <c r="F1214">
        <v>9.0999999999999998E-2</v>
      </c>
    </row>
    <row r="1216" spans="1:6">
      <c r="A1216" t="s">
        <v>1165</v>
      </c>
    </row>
    <row r="1217" spans="1:6">
      <c r="A1217" t="s">
        <v>3</v>
      </c>
      <c r="B1217" s="3">
        <v>9786.1149999999998</v>
      </c>
    </row>
    <row r="1218" spans="1:6">
      <c r="A1218" t="s">
        <v>1</v>
      </c>
      <c r="B1218" s="1">
        <v>3.4000000000000002E-2</v>
      </c>
      <c r="C1218" t="s">
        <v>386</v>
      </c>
      <c r="D1218" s="1">
        <v>0.96599999999999997</v>
      </c>
      <c r="E1218" t="s">
        <v>387</v>
      </c>
      <c r="F1218">
        <v>3.9460000000000002</v>
      </c>
    </row>
    <row r="1219" spans="1:6">
      <c r="A1219" t="s">
        <v>1174</v>
      </c>
    </row>
    <row r="1220" spans="1:6">
      <c r="A1220" t="s">
        <v>4</v>
      </c>
    </row>
    <row r="1221" spans="1:6">
      <c r="A1221" t="s">
        <v>1</v>
      </c>
      <c r="B1221" s="1">
        <v>0.108</v>
      </c>
      <c r="C1221" t="s">
        <v>386</v>
      </c>
      <c r="D1221" s="1">
        <v>0.89200000000000002</v>
      </c>
      <c r="E1221" t="s">
        <v>387</v>
      </c>
      <c r="F1221">
        <v>1490.3820000000001</v>
      </c>
    </row>
    <row r="1223" spans="1:6">
      <c r="A1223" t="s">
        <v>1157</v>
      </c>
    </row>
    <row r="1224" spans="1:6">
      <c r="A1224" t="s">
        <v>1339</v>
      </c>
    </row>
    <row r="1225" spans="1:6">
      <c r="A1225" t="s">
        <v>1340</v>
      </c>
    </row>
    <row r="1226" spans="1:6">
      <c r="A1226" t="s">
        <v>0</v>
      </c>
    </row>
    <row r="1227" spans="1:6">
      <c r="A1227" t="s">
        <v>1</v>
      </c>
      <c r="B1227" s="1">
        <v>0.38900000000000001</v>
      </c>
      <c r="C1227" t="s">
        <v>386</v>
      </c>
      <c r="D1227" s="1">
        <v>0.61099999999999999</v>
      </c>
      <c r="E1227" t="s">
        <v>387</v>
      </c>
      <c r="F1227">
        <v>2E-3</v>
      </c>
    </row>
    <row r="1229" spans="1:6">
      <c r="A1229" t="s">
        <v>1165</v>
      </c>
    </row>
    <row r="1230" spans="1:6">
      <c r="A1230" t="s">
        <v>3</v>
      </c>
      <c r="B1230" s="3">
        <v>3.2149999999999999</v>
      </c>
    </row>
    <row r="1231" spans="1:6">
      <c r="A1231" t="s">
        <v>1</v>
      </c>
      <c r="B1231" s="1">
        <v>0.38900000000000001</v>
      </c>
      <c r="C1231" t="s">
        <v>386</v>
      </c>
      <c r="D1231" s="1">
        <v>0.61099999999999999</v>
      </c>
      <c r="E1231" t="s">
        <v>387</v>
      </c>
      <c r="F1231">
        <v>1E-3</v>
      </c>
    </row>
    <row r="1232" spans="1:6">
      <c r="A1232" t="s">
        <v>1169</v>
      </c>
    </row>
    <row r="1233" spans="1:6">
      <c r="A1233" t="s">
        <v>4</v>
      </c>
    </row>
    <row r="1234" spans="1:6">
      <c r="A1234" t="s">
        <v>1</v>
      </c>
      <c r="B1234" s="2">
        <v>0.42599999999999999</v>
      </c>
      <c r="C1234" t="s">
        <v>386</v>
      </c>
      <c r="D1234" s="2">
        <v>0.57399999999999995</v>
      </c>
      <c r="E1234" t="s">
        <v>387</v>
      </c>
      <c r="F1234">
        <v>0.106</v>
      </c>
    </row>
    <row r="1236" spans="1:6">
      <c r="A1236" t="s">
        <v>1158</v>
      </c>
    </row>
    <row r="1237" spans="1:6">
      <c r="A1237" t="s">
        <v>1341</v>
      </c>
    </row>
    <row r="1238" spans="1:6">
      <c r="A1238" t="s">
        <v>1342</v>
      </c>
    </row>
    <row r="1239" spans="1:6">
      <c r="A1239" t="s">
        <v>0</v>
      </c>
    </row>
    <row r="1240" spans="1:6">
      <c r="A1240" t="s">
        <v>1</v>
      </c>
      <c r="B1240" s="1">
        <v>0.38200000000000001</v>
      </c>
      <c r="C1240" t="s">
        <v>386</v>
      </c>
      <c r="D1240" s="1">
        <v>0.61799999999999999</v>
      </c>
      <c r="E1240" t="s">
        <v>387</v>
      </c>
      <c r="F1240">
        <v>6.0000000000000001E-3</v>
      </c>
    </row>
    <row r="1242" spans="1:6">
      <c r="A1242" t="s">
        <v>1165</v>
      </c>
    </row>
    <row r="1243" spans="1:6">
      <c r="A1243" t="s">
        <v>3</v>
      </c>
      <c r="B1243" s="3">
        <v>85.629000000000005</v>
      </c>
    </row>
    <row r="1244" spans="1:6">
      <c r="A1244" t="s">
        <v>1</v>
      </c>
      <c r="B1244" s="1">
        <v>0.252</v>
      </c>
      <c r="C1244" t="s">
        <v>386</v>
      </c>
      <c r="D1244" s="1">
        <v>0.748</v>
      </c>
      <c r="E1244" t="s">
        <v>387</v>
      </c>
      <c r="F1244">
        <v>0.10199999999999999</v>
      </c>
    </row>
    <row r="1245" spans="1:6">
      <c r="A1245" t="s">
        <v>1177</v>
      </c>
    </row>
    <row r="1246" spans="1:6">
      <c r="A1246" t="s">
        <v>4</v>
      </c>
    </row>
    <row r="1247" spans="1:6">
      <c r="A1247" t="s">
        <v>1</v>
      </c>
      <c r="B1247" s="1">
        <v>0.35099999999999998</v>
      </c>
      <c r="C1247" t="s">
        <v>386</v>
      </c>
      <c r="D1247" s="1">
        <v>0.64900000000000002</v>
      </c>
      <c r="E1247" t="s">
        <v>387</v>
      </c>
      <c r="F1247">
        <v>4.3289999999999997</v>
      </c>
    </row>
    <row r="1249" spans="1:6">
      <c r="A1249" t="s">
        <v>1159</v>
      </c>
    </row>
    <row r="1250" spans="1:6">
      <c r="A1250" t="s">
        <v>1343</v>
      </c>
    </row>
    <row r="1251" spans="1:6">
      <c r="A1251" t="s">
        <v>1344</v>
      </c>
    </row>
    <row r="1252" spans="1:6">
      <c r="A1252" t="s">
        <v>0</v>
      </c>
    </row>
    <row r="1253" spans="1:6">
      <c r="A1253" t="s">
        <v>1</v>
      </c>
      <c r="B1253" s="1">
        <v>0.63500000000000001</v>
      </c>
      <c r="C1253" t="s">
        <v>386</v>
      </c>
      <c r="D1253" s="1">
        <v>0.36499999999999999</v>
      </c>
      <c r="E1253" t="s">
        <v>387</v>
      </c>
      <c r="F1253">
        <v>2E-3</v>
      </c>
    </row>
    <row r="1255" spans="1:6">
      <c r="A1255" t="s">
        <v>1165</v>
      </c>
    </row>
    <row r="1256" spans="1:6">
      <c r="A1256" t="s">
        <v>3</v>
      </c>
      <c r="B1256" s="3">
        <v>121.867</v>
      </c>
    </row>
    <row r="1257" spans="1:6">
      <c r="A1257" t="s">
        <v>1</v>
      </c>
      <c r="B1257" s="1">
        <v>0.58599999999999997</v>
      </c>
      <c r="C1257" t="s">
        <v>386</v>
      </c>
      <c r="D1257" s="1">
        <v>0.41399999999999998</v>
      </c>
      <c r="E1257" t="s">
        <v>387</v>
      </c>
      <c r="F1257">
        <v>0.113</v>
      </c>
    </row>
    <row r="1258" spans="1:6">
      <c r="A1258" t="s">
        <v>1172</v>
      </c>
    </row>
    <row r="1259" spans="1:6">
      <c r="A1259" t="s">
        <v>4</v>
      </c>
    </row>
    <row r="1260" spans="1:6">
      <c r="A1260" t="s">
        <v>1</v>
      </c>
      <c r="B1260" s="1">
        <v>0.53600000000000003</v>
      </c>
      <c r="C1260" t="s">
        <v>386</v>
      </c>
      <c r="D1260" s="1">
        <v>0.46400000000000002</v>
      </c>
      <c r="E1260" t="s">
        <v>387</v>
      </c>
      <c r="F1260">
        <v>6.4180000000000001</v>
      </c>
    </row>
    <row r="1262" spans="1:6">
      <c r="A1262" t="s">
        <v>1160</v>
      </c>
    </row>
    <row r="1263" spans="1:6">
      <c r="A1263" t="s">
        <v>1345</v>
      </c>
    </row>
    <row r="1264" spans="1:6">
      <c r="A1264" t="s">
        <v>1346</v>
      </c>
    </row>
    <row r="1265" spans="1:6">
      <c r="A1265" t="s">
        <v>0</v>
      </c>
    </row>
    <row r="1266" spans="1:6">
      <c r="A1266" t="s">
        <v>1</v>
      </c>
      <c r="B1266" s="1">
        <v>0.41399999999999998</v>
      </c>
      <c r="C1266" t="s">
        <v>386</v>
      </c>
      <c r="D1266" s="1">
        <v>0.58599999999999997</v>
      </c>
      <c r="E1266" t="s">
        <v>387</v>
      </c>
      <c r="F1266">
        <v>2E-3</v>
      </c>
    </row>
    <row r="1268" spans="1:6">
      <c r="A1268" t="s">
        <v>1165</v>
      </c>
    </row>
    <row r="1269" spans="1:6">
      <c r="A1269" t="s">
        <v>3</v>
      </c>
      <c r="B1269" s="3">
        <v>122.197</v>
      </c>
    </row>
    <row r="1270" spans="1:6">
      <c r="A1270" t="s">
        <v>1</v>
      </c>
      <c r="B1270" s="1">
        <v>0.41399999999999998</v>
      </c>
      <c r="C1270" t="s">
        <v>386</v>
      </c>
      <c r="D1270" s="1">
        <v>0.58599999999999997</v>
      </c>
      <c r="E1270" t="s">
        <v>387</v>
      </c>
      <c r="F1270">
        <v>0.27900000000000003</v>
      </c>
    </row>
    <row r="1271" spans="1:6">
      <c r="A1271" t="s">
        <v>1184</v>
      </c>
    </row>
    <row r="1272" spans="1:6">
      <c r="A1272" t="s">
        <v>4</v>
      </c>
    </row>
    <row r="1273" spans="1:6">
      <c r="A1273" t="s">
        <v>1</v>
      </c>
      <c r="B1273" s="1">
        <v>0.33700000000000002</v>
      </c>
      <c r="C1273" t="s">
        <v>386</v>
      </c>
      <c r="D1273" s="1">
        <v>0.66300000000000003</v>
      </c>
      <c r="E1273" t="s">
        <v>387</v>
      </c>
      <c r="F1273">
        <v>6.5439999999999996</v>
      </c>
    </row>
    <row r="1279" spans="1:6">
      <c r="B1279" s="1"/>
      <c r="D1279" s="1"/>
    </row>
    <row r="1282" spans="2:4">
      <c r="B1282" s="3"/>
    </row>
    <row r="1283" spans="2:4">
      <c r="B1283" s="1"/>
      <c r="D1283" s="1"/>
    </row>
    <row r="1286" spans="2:4">
      <c r="B1286" s="1"/>
      <c r="D1286" s="1"/>
    </row>
    <row r="1292" spans="2:4">
      <c r="B1292" s="1"/>
      <c r="D1292" s="1"/>
    </row>
    <row r="1295" spans="2:4">
      <c r="B1295" s="3"/>
    </row>
    <row r="1296" spans="2:4">
      <c r="B1296" s="1"/>
      <c r="D1296" s="1"/>
    </row>
    <row r="1299" spans="2:4">
      <c r="B1299" s="1"/>
      <c r="D1299" s="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59"/>
  <sheetViews>
    <sheetView topLeftCell="A1897" workbookViewId="0">
      <selection activeCell="Q3" sqref="Q3"/>
    </sheetView>
  </sheetViews>
  <sheetFormatPr baseColWidth="10" defaultRowHeight="15" x14ac:dyDescent="0"/>
  <sheetData>
    <row r="1" spans="1:22" ht="60">
      <c r="A1" t="s">
        <v>1120</v>
      </c>
      <c r="O1" s="4" t="s">
        <v>828</v>
      </c>
      <c r="P1" s="4" t="s">
        <v>833</v>
      </c>
      <c r="Q1" s="4" t="s">
        <v>826</v>
      </c>
      <c r="R1" s="4" t="s">
        <v>834</v>
      </c>
      <c r="S1" s="4" t="s">
        <v>824</v>
      </c>
      <c r="T1" s="4" t="s">
        <v>825</v>
      </c>
      <c r="U1" s="4" t="s">
        <v>831</v>
      </c>
    </row>
    <row r="2" spans="1:22">
      <c r="A2" t="s">
        <v>1267</v>
      </c>
    </row>
    <row r="3" spans="1:22">
      <c r="A3" t="s">
        <v>1268</v>
      </c>
      <c r="M3" t="s">
        <v>1086</v>
      </c>
      <c r="O3">
        <f ca="1">INDIRECT("F" &amp; (17 + 49*$V2))</f>
        <v>6.5000000000000002E-2</v>
      </c>
      <c r="P3">
        <f ca="1">INDIRECT("F" &amp; (14 + 49*$V2))</f>
        <v>0.999</v>
      </c>
      <c r="Q3">
        <f ca="1">INDIRECT("F" &amp; (30 + 49*$V2))</f>
        <v>0.48699999999999999</v>
      </c>
      <c r="R3">
        <f ca="1">INDIRECT("F" &amp; (27 + 49*$V2))</f>
        <v>3.855</v>
      </c>
      <c r="S3">
        <f ca="1">INDIRECT("F" &amp; (42 + 49*$V2))</f>
        <v>4.5999999999999999E-2</v>
      </c>
      <c r="T3">
        <f ca="1">INDIRECT("F" &amp; (39 + 49*$V2))</f>
        <v>0.51</v>
      </c>
      <c r="U3">
        <f ca="1">INDIRECT("F" &amp; (6 + 49*$V2))</f>
        <v>6.6000000000000003E-2</v>
      </c>
      <c r="V3">
        <v>1</v>
      </c>
    </row>
    <row r="4" spans="1:22">
      <c r="A4" t="s">
        <v>2</v>
      </c>
      <c r="M4" t="s">
        <v>1080</v>
      </c>
      <c r="O4">
        <f t="shared" ref="O4:O42" ca="1" si="0">INDIRECT("F" &amp; (17 + 49*$V3))</f>
        <v>0.01</v>
      </c>
      <c r="P4">
        <f t="shared" ref="P4:P42" ca="1" si="1">INDIRECT("F" &amp; (14 + 49*$V3))</f>
        <v>0.18099999999999999</v>
      </c>
      <c r="Q4">
        <f t="shared" ref="Q4:Q42" ca="1" si="2">INDIRECT("F" &amp; (30 + 49*$V3))</f>
        <v>4.9000000000000002E-2</v>
      </c>
      <c r="R4">
        <f t="shared" ref="R4:R42" ca="1" si="3">INDIRECT("F" &amp; (27 + 49*$V3))</f>
        <v>1.4379999999999999</v>
      </c>
      <c r="S4">
        <f t="shared" ref="S4:S42" ca="1" si="4">INDIRECT("F" &amp; (42 + 49*$V3))</f>
        <v>0.29399999999999998</v>
      </c>
      <c r="T4">
        <f t="shared" ref="T4:T42" ca="1" si="5">INDIRECT("F" &amp; (39 + 49*$V3))</f>
        <v>0.60599999999999998</v>
      </c>
      <c r="U4">
        <f t="shared" ref="U4:U42" ca="1" si="6">INDIRECT("F" &amp; (6 + 49*$V3))</f>
        <v>4.0000000000000001E-3</v>
      </c>
      <c r="V4">
        <f>V3+1</f>
        <v>2</v>
      </c>
    </row>
    <row r="5" spans="1:22">
      <c r="A5" t="s">
        <v>3</v>
      </c>
      <c r="B5">
        <v>8.6999999999999994E-2</v>
      </c>
      <c r="M5" t="s">
        <v>1081</v>
      </c>
      <c r="O5">
        <f t="shared" ca="1" si="0"/>
        <v>8.0000000000000002E-3</v>
      </c>
      <c r="P5">
        <f t="shared" ca="1" si="1"/>
        <v>0.12</v>
      </c>
      <c r="Q5">
        <f t="shared" ca="1" si="2"/>
        <v>9.9000000000000005E-2</v>
      </c>
      <c r="R5">
        <f t="shared" ca="1" si="3"/>
        <v>0.64100000000000001</v>
      </c>
      <c r="S5">
        <f t="shared" ca="1" si="4"/>
        <v>3.5999999999999997E-2</v>
      </c>
      <c r="T5">
        <f t="shared" ca="1" si="5"/>
        <v>0.50700000000000001</v>
      </c>
      <c r="U5">
        <f t="shared" ca="1" si="6"/>
        <v>4.0000000000000001E-3</v>
      </c>
      <c r="V5">
        <f t="shared" ref="V5:V42" si="7">V4+1</f>
        <v>3</v>
      </c>
    </row>
    <row r="6" spans="1:22">
      <c r="A6" t="s">
        <v>1</v>
      </c>
      <c r="B6" s="1">
        <v>0.38900000000000001</v>
      </c>
      <c r="C6" t="s">
        <v>386</v>
      </c>
      <c r="D6" s="1">
        <v>0.61099999999999999</v>
      </c>
      <c r="E6" t="s">
        <v>387</v>
      </c>
      <c r="F6">
        <v>6.6000000000000003E-2</v>
      </c>
      <c r="M6" t="s">
        <v>1087</v>
      </c>
      <c r="O6">
        <f t="shared" ca="1" si="0"/>
        <v>4.8000000000000001E-2</v>
      </c>
      <c r="P6">
        <f t="shared" ca="1" si="1"/>
        <v>0.78800000000000003</v>
      </c>
      <c r="Q6">
        <f t="shared" ca="1" si="2"/>
        <v>7.14</v>
      </c>
      <c r="R6">
        <f t="shared" ca="1" si="3"/>
        <v>3.1629999999999998</v>
      </c>
      <c r="S6">
        <f t="shared" ca="1" si="4"/>
        <v>44.179000000000002</v>
      </c>
      <c r="T6">
        <f t="shared" ca="1" si="5"/>
        <v>7.915</v>
      </c>
      <c r="U6">
        <f t="shared" ca="1" si="6"/>
        <v>4.2000000000000003E-2</v>
      </c>
      <c r="V6">
        <f t="shared" si="7"/>
        <v>4</v>
      </c>
    </row>
    <row r="7" spans="1:22">
      <c r="M7" t="s">
        <v>1088</v>
      </c>
      <c r="O7">
        <f t="shared" ca="1" si="0"/>
        <v>1.0999999999999999E-2</v>
      </c>
      <c r="P7">
        <f t="shared" ca="1" si="1"/>
        <v>0.498</v>
      </c>
      <c r="Q7">
        <f t="shared" ca="1" si="2"/>
        <v>0.22</v>
      </c>
      <c r="R7">
        <f t="shared" ca="1" si="3"/>
        <v>3.3620000000000001</v>
      </c>
      <c r="S7">
        <f t="shared" ca="1" si="4"/>
        <v>6.85</v>
      </c>
      <c r="T7">
        <f t="shared" ca="1" si="5"/>
        <v>11.747</v>
      </c>
      <c r="U7">
        <f t="shared" ca="1" si="6"/>
        <v>1E-3</v>
      </c>
      <c r="V7">
        <f t="shared" si="7"/>
        <v>5</v>
      </c>
    </row>
    <row r="8" spans="1:22">
      <c r="A8" t="s">
        <v>1165</v>
      </c>
      <c r="M8" t="s">
        <v>1089</v>
      </c>
      <c r="O8">
        <f t="shared" ca="1" si="0"/>
        <v>1.0999999999999999E-2</v>
      </c>
      <c r="P8">
        <f t="shared" ca="1" si="1"/>
        <v>0.28599999999999998</v>
      </c>
      <c r="Q8">
        <f t="shared" ca="1" si="2"/>
        <v>0.05</v>
      </c>
      <c r="R8">
        <f t="shared" ca="1" si="3"/>
        <v>1.6759999999999999</v>
      </c>
      <c r="S8">
        <f t="shared" ca="1" si="4"/>
        <v>4.9000000000000002E-2</v>
      </c>
      <c r="T8">
        <f t="shared" ca="1" si="5"/>
        <v>2.8809999999999998</v>
      </c>
      <c r="U8">
        <f t="shared" ca="1" si="6"/>
        <v>1E-3</v>
      </c>
      <c r="V8">
        <f t="shared" si="7"/>
        <v>6</v>
      </c>
    </row>
    <row r="9" spans="1:22">
      <c r="A9" t="s">
        <v>3</v>
      </c>
      <c r="B9" s="3">
        <v>2798</v>
      </c>
      <c r="M9" t="s">
        <v>1090</v>
      </c>
      <c r="O9">
        <f t="shared" ca="1" si="0"/>
        <v>3.2000000000000001E-2</v>
      </c>
      <c r="P9">
        <f t="shared" ca="1" si="1"/>
        <v>0.92800000000000005</v>
      </c>
      <c r="Q9">
        <f t="shared" ca="1" si="2"/>
        <v>0.57299999999999995</v>
      </c>
      <c r="R9">
        <f t="shared" ca="1" si="3"/>
        <v>1.929</v>
      </c>
      <c r="S9">
        <f t="shared" ca="1" si="4"/>
        <v>6.4180000000000001</v>
      </c>
      <c r="T9">
        <f t="shared" ca="1" si="5"/>
        <v>6.7850000000000001</v>
      </c>
      <c r="U9">
        <f t="shared" ca="1" si="6"/>
        <v>1.9E-2</v>
      </c>
      <c r="V9">
        <f t="shared" si="7"/>
        <v>7</v>
      </c>
    </row>
    <row r="10" spans="1:22">
      <c r="A10" t="s">
        <v>1</v>
      </c>
      <c r="B10" s="2">
        <v>0.2</v>
      </c>
      <c r="C10" t="s">
        <v>386</v>
      </c>
      <c r="D10" s="2">
        <v>0.8</v>
      </c>
      <c r="E10" t="s">
        <v>387</v>
      </c>
      <c r="F10">
        <v>3.0000000000000001E-3</v>
      </c>
      <c r="M10" t="s">
        <v>1091</v>
      </c>
      <c r="O10">
        <f t="shared" ca="1" si="0"/>
        <v>1.2E-2</v>
      </c>
      <c r="P10">
        <f t="shared" ca="1" si="1"/>
        <v>0.749</v>
      </c>
      <c r="Q10">
        <f t="shared" ca="1" si="2"/>
        <v>1.2150000000000001</v>
      </c>
      <c r="R10">
        <f t="shared" ca="1" si="3"/>
        <v>9.6189999999999998</v>
      </c>
      <c r="S10">
        <f t="shared" ca="1" si="4"/>
        <v>2.839</v>
      </c>
      <c r="T10">
        <f t="shared" ca="1" si="5"/>
        <v>14.561999999999999</v>
      </c>
      <c r="U10">
        <f t="shared" ca="1" si="6"/>
        <v>7.0000000000000001E-3</v>
      </c>
      <c r="V10">
        <f t="shared" si="7"/>
        <v>8</v>
      </c>
    </row>
    <row r="11" spans="1:22">
      <c r="A11" t="s">
        <v>1169</v>
      </c>
      <c r="M11" t="s">
        <v>1092</v>
      </c>
      <c r="O11">
        <f t="shared" ca="1" si="0"/>
        <v>8.0000000000000002E-3</v>
      </c>
      <c r="P11">
        <f t="shared" ca="1" si="1"/>
        <v>0.192</v>
      </c>
      <c r="Q11">
        <f t="shared" ca="1" si="2"/>
        <v>5.5E-2</v>
      </c>
      <c r="R11">
        <f t="shared" ca="1" si="3"/>
        <v>0.66400000000000003</v>
      </c>
      <c r="S11">
        <f t="shared" ca="1" si="4"/>
        <v>0.19600000000000001</v>
      </c>
      <c r="T11">
        <f t="shared" ca="1" si="5"/>
        <v>0.75600000000000001</v>
      </c>
      <c r="U11">
        <f t="shared" ca="1" si="6"/>
        <v>0</v>
      </c>
      <c r="V11">
        <f t="shared" si="7"/>
        <v>9</v>
      </c>
    </row>
    <row r="12" spans="1:22">
      <c r="A12" t="s">
        <v>1347</v>
      </c>
      <c r="M12" t="s">
        <v>1093</v>
      </c>
      <c r="O12">
        <f t="shared" ca="1" si="0"/>
        <v>0.01</v>
      </c>
      <c r="P12">
        <f t="shared" ca="1" si="1"/>
        <v>0.25800000000000001</v>
      </c>
      <c r="Q12">
        <f t="shared" ca="1" si="2"/>
        <v>0.11700000000000001</v>
      </c>
      <c r="R12">
        <f t="shared" ca="1" si="3"/>
        <v>1.333</v>
      </c>
      <c r="S12">
        <f t="shared" ca="1" si="4"/>
        <v>0.58099999999999996</v>
      </c>
      <c r="T12">
        <f t="shared" ca="1" si="5"/>
        <v>1.827</v>
      </c>
      <c r="U12">
        <f t="shared" ca="1" si="6"/>
        <v>1E-3</v>
      </c>
      <c r="V12">
        <f t="shared" si="7"/>
        <v>10</v>
      </c>
    </row>
    <row r="13" spans="1:22">
      <c r="A13" t="s">
        <v>8</v>
      </c>
      <c r="B13" t="s">
        <v>1348</v>
      </c>
      <c r="C13" t="s">
        <v>394</v>
      </c>
      <c r="D13" t="s">
        <v>395</v>
      </c>
      <c r="M13" t="s">
        <v>1094</v>
      </c>
      <c r="O13">
        <f t="shared" ca="1" si="0"/>
        <v>1.4999999999999999E-2</v>
      </c>
      <c r="P13">
        <f t="shared" ca="1" si="1"/>
        <v>0.13700000000000001</v>
      </c>
      <c r="Q13">
        <f t="shared" ca="1" si="2"/>
        <v>8.6999999999999994E-2</v>
      </c>
      <c r="R13">
        <f t="shared" ca="1" si="3"/>
        <v>0.221</v>
      </c>
      <c r="S13">
        <f t="shared" ca="1" si="4"/>
        <v>0.23400000000000001</v>
      </c>
      <c r="T13">
        <f t="shared" ca="1" si="5"/>
        <v>0.19600000000000001</v>
      </c>
      <c r="U13">
        <f t="shared" ca="1" si="6"/>
        <v>1E-3</v>
      </c>
      <c r="V13">
        <f t="shared" si="7"/>
        <v>11</v>
      </c>
    </row>
    <row r="14" spans="1:22">
      <c r="A14" t="s">
        <v>1</v>
      </c>
      <c r="B14" s="1">
        <v>2.8000000000000001E-2</v>
      </c>
      <c r="C14" t="s">
        <v>386</v>
      </c>
      <c r="D14" s="1">
        <v>0.97199999999999998</v>
      </c>
      <c r="E14" t="s">
        <v>387</v>
      </c>
      <c r="F14">
        <v>0.999</v>
      </c>
      <c r="M14" t="s">
        <v>1095</v>
      </c>
      <c r="O14">
        <f t="shared" ca="1" si="0"/>
        <v>0.01</v>
      </c>
      <c r="P14">
        <f t="shared" ca="1" si="1"/>
        <v>0.14000000000000001</v>
      </c>
      <c r="Q14">
        <f t="shared" ca="1" si="2"/>
        <v>9.4E-2</v>
      </c>
      <c r="R14">
        <f t="shared" ca="1" si="3"/>
        <v>0.34799999999999998</v>
      </c>
      <c r="S14">
        <f t="shared" ca="1" si="4"/>
        <v>0.215</v>
      </c>
      <c r="T14">
        <f t="shared" ca="1" si="5"/>
        <v>0.48099999999999998</v>
      </c>
      <c r="U14">
        <f t="shared" ca="1" si="6"/>
        <v>1E-3</v>
      </c>
      <c r="V14">
        <f t="shared" si="7"/>
        <v>12</v>
      </c>
    </row>
    <row r="15" spans="1:22">
      <c r="A15" t="s">
        <v>56</v>
      </c>
      <c r="M15" t="s">
        <v>1096</v>
      </c>
      <c r="O15">
        <f t="shared" ca="1" si="0"/>
        <v>1.7999999999999999E-2</v>
      </c>
      <c r="P15">
        <f t="shared" ca="1" si="1"/>
        <v>0.153</v>
      </c>
      <c r="Q15">
        <f t="shared" ca="1" si="2"/>
        <v>7.3999999999999996E-2</v>
      </c>
      <c r="R15">
        <f t="shared" ca="1" si="3"/>
        <v>0.47699999999999998</v>
      </c>
      <c r="S15">
        <f t="shared" ca="1" si="4"/>
        <v>1.952</v>
      </c>
      <c r="T15">
        <f t="shared" ca="1" si="5"/>
        <v>0.624</v>
      </c>
      <c r="U15">
        <f t="shared" ca="1" si="6"/>
        <v>1E-3</v>
      </c>
      <c r="V15">
        <f t="shared" si="7"/>
        <v>13</v>
      </c>
    </row>
    <row r="16" spans="1:22">
      <c r="A16" t="s">
        <v>11</v>
      </c>
      <c r="M16" t="s">
        <v>1097</v>
      </c>
      <c r="O16">
        <f t="shared" ca="1" si="0"/>
        <v>2.9000000000000001E-2</v>
      </c>
      <c r="P16">
        <f t="shared" ca="1" si="1"/>
        <v>1.897</v>
      </c>
      <c r="Q16">
        <f t="shared" ca="1" si="2"/>
        <v>0.80600000000000005</v>
      </c>
      <c r="R16">
        <f t="shared" ca="1" si="3"/>
        <v>21.175999999999998</v>
      </c>
      <c r="S16">
        <f t="shared" ca="1" si="4"/>
        <v>13.949</v>
      </c>
      <c r="T16">
        <f t="shared" ca="1" si="5"/>
        <v>487.72800000000001</v>
      </c>
      <c r="U16">
        <f t="shared" ca="1" si="6"/>
        <v>1E-3</v>
      </c>
      <c r="V16">
        <f t="shared" si="7"/>
        <v>14</v>
      </c>
    </row>
    <row r="17" spans="1:22">
      <c r="A17" t="s">
        <v>1</v>
      </c>
      <c r="B17" s="1">
        <v>0.16600000000000001</v>
      </c>
      <c r="C17" t="s">
        <v>386</v>
      </c>
      <c r="D17" s="1">
        <v>0.83399999999999996</v>
      </c>
      <c r="E17" t="s">
        <v>387</v>
      </c>
      <c r="F17">
        <v>6.5000000000000002E-2</v>
      </c>
      <c r="M17" t="s">
        <v>1098</v>
      </c>
      <c r="O17">
        <f t="shared" ca="1" si="0"/>
        <v>6.0000000000000001E-3</v>
      </c>
      <c r="P17">
        <f t="shared" ca="1" si="1"/>
        <v>9.8000000000000004E-2</v>
      </c>
      <c r="Q17">
        <f t="shared" ca="1" si="2"/>
        <v>3.1E-2</v>
      </c>
      <c r="R17">
        <f t="shared" ca="1" si="3"/>
        <v>0.13200000000000001</v>
      </c>
      <c r="S17">
        <f t="shared" ca="1" si="4"/>
        <v>9.7000000000000003E-2</v>
      </c>
      <c r="T17">
        <f t="shared" ca="1" si="5"/>
        <v>0.129</v>
      </c>
      <c r="U17">
        <f t="shared" ca="1" si="6"/>
        <v>1E-3</v>
      </c>
      <c r="V17">
        <f t="shared" si="7"/>
        <v>15</v>
      </c>
    </row>
    <row r="18" spans="1:22">
      <c r="M18" t="s">
        <v>1099</v>
      </c>
      <c r="O18">
        <f t="shared" ca="1" si="0"/>
        <v>1.2E-2</v>
      </c>
      <c r="P18">
        <f t="shared" ca="1" si="1"/>
        <v>0.16600000000000001</v>
      </c>
      <c r="Q18">
        <f t="shared" ca="1" si="2"/>
        <v>0.13700000000000001</v>
      </c>
      <c r="R18">
        <f t="shared" ca="1" si="3"/>
        <v>0.315</v>
      </c>
      <c r="S18">
        <f t="shared" ca="1" si="4"/>
        <v>0.26200000000000001</v>
      </c>
      <c r="T18">
        <f t="shared" ca="1" si="5"/>
        <v>0.503</v>
      </c>
      <c r="U18">
        <f t="shared" ca="1" si="6"/>
        <v>1E-3</v>
      </c>
      <c r="V18">
        <f t="shared" si="7"/>
        <v>16</v>
      </c>
    </row>
    <row r="19" spans="1:22">
      <c r="A19" t="s">
        <v>8</v>
      </c>
      <c r="B19" t="s">
        <v>1349</v>
      </c>
      <c r="C19" t="s">
        <v>394</v>
      </c>
      <c r="D19" t="s">
        <v>400</v>
      </c>
      <c r="M19" t="s">
        <v>1100</v>
      </c>
      <c r="O19">
        <f t="shared" ca="1" si="0"/>
        <v>7.0000000000000001E-3</v>
      </c>
      <c r="P19">
        <f t="shared" ca="1" si="1"/>
        <v>0.121</v>
      </c>
      <c r="Q19">
        <f t="shared" ca="1" si="2"/>
        <v>1.7000000000000001E-2</v>
      </c>
      <c r="R19">
        <f t="shared" ca="1" si="3"/>
        <v>0.121</v>
      </c>
      <c r="S19">
        <f t="shared" ca="1" si="4"/>
        <v>4.4999999999999998E-2</v>
      </c>
      <c r="T19">
        <f t="shared" ca="1" si="5"/>
        <v>0.11</v>
      </c>
      <c r="U19">
        <f t="shared" ca="1" si="6"/>
        <v>1E-3</v>
      </c>
      <c r="V19">
        <f t="shared" si="7"/>
        <v>17</v>
      </c>
    </row>
    <row r="20" spans="1:22">
      <c r="A20" t="s">
        <v>1</v>
      </c>
      <c r="B20" s="1">
        <v>5.6000000000000001E-2</v>
      </c>
      <c r="C20" t="s">
        <v>386</v>
      </c>
      <c r="D20" s="1">
        <v>0.94399999999999995</v>
      </c>
      <c r="E20" t="s">
        <v>387</v>
      </c>
      <c r="F20">
        <v>0.52600000000000002</v>
      </c>
      <c r="M20" t="s">
        <v>1101</v>
      </c>
      <c r="O20">
        <f t="shared" ca="1" si="0"/>
        <v>8.9999999999999993E-3</v>
      </c>
      <c r="P20">
        <f t="shared" ca="1" si="1"/>
        <v>2.274</v>
      </c>
      <c r="Q20">
        <f t="shared" ca="1" si="2"/>
        <v>0.42099999999999999</v>
      </c>
      <c r="R20">
        <f t="shared" ca="1" si="3"/>
        <v>17.951000000000001</v>
      </c>
      <c r="S20">
        <f t="shared" ca="1" si="4"/>
        <v>25.117999999999999</v>
      </c>
      <c r="T20">
        <f t="shared" ca="1" si="5"/>
        <v>332.505</v>
      </c>
      <c r="U20">
        <f t="shared" ca="1" si="6"/>
        <v>1E-3</v>
      </c>
      <c r="V20">
        <f t="shared" si="7"/>
        <v>18</v>
      </c>
    </row>
    <row r="21" spans="1:22">
      <c r="A21" t="s">
        <v>56</v>
      </c>
      <c r="M21" t="s">
        <v>1079</v>
      </c>
      <c r="O21">
        <f t="shared" ca="1" si="0"/>
        <v>2.1999999999999999E-2</v>
      </c>
      <c r="P21">
        <f t="shared" ca="1" si="1"/>
        <v>1.0129999999999999</v>
      </c>
      <c r="Q21">
        <f t="shared" ca="1" si="2"/>
        <v>0.59699999999999998</v>
      </c>
      <c r="R21">
        <f t="shared" ca="1" si="3"/>
        <v>4.7530000000000001</v>
      </c>
      <c r="S21">
        <f t="shared" ca="1" si="4"/>
        <v>82.837999999999994</v>
      </c>
      <c r="T21">
        <f t="shared" ca="1" si="5"/>
        <v>87.93</v>
      </c>
      <c r="U21">
        <f t="shared" ca="1" si="6"/>
        <v>1E-3</v>
      </c>
      <c r="V21">
        <f t="shared" si="7"/>
        <v>19</v>
      </c>
    </row>
    <row r="22" spans="1:22">
      <c r="A22" t="s">
        <v>11</v>
      </c>
      <c r="M22" t="s">
        <v>1102</v>
      </c>
      <c r="O22">
        <f t="shared" ca="1" si="0"/>
        <v>7.3999999999999996E-2</v>
      </c>
      <c r="P22">
        <f t="shared" ca="1" si="1"/>
        <v>10.91</v>
      </c>
      <c r="Q22">
        <f t="shared" ca="1" si="2"/>
        <v>37.447000000000003</v>
      </c>
      <c r="R22">
        <f t="shared" ca="1" si="3"/>
        <v>208.07</v>
      </c>
      <c r="S22">
        <f t="shared" ca="1" si="4"/>
        <v>453.81299999999999</v>
      </c>
      <c r="T22">
        <f t="shared" ca="1" si="5"/>
        <v>1132.8920000000001</v>
      </c>
      <c r="U22">
        <f t="shared" ca="1" si="6"/>
        <v>4.0000000000000001E-3</v>
      </c>
      <c r="V22">
        <f t="shared" si="7"/>
        <v>20</v>
      </c>
    </row>
    <row r="23" spans="1:22">
      <c r="A23" t="s">
        <v>1</v>
      </c>
      <c r="B23" s="1">
        <v>0.25700000000000001</v>
      </c>
      <c r="C23" t="s">
        <v>386</v>
      </c>
      <c r="D23" s="1">
        <v>0.74299999999999999</v>
      </c>
      <c r="E23" t="s">
        <v>387</v>
      </c>
      <c r="F23">
        <v>2.5000000000000001E-2</v>
      </c>
      <c r="M23" t="s">
        <v>1075</v>
      </c>
      <c r="O23">
        <f t="shared" ca="1" si="0"/>
        <v>0.184</v>
      </c>
      <c r="P23">
        <f t="shared" ca="1" si="1"/>
        <v>11.507</v>
      </c>
      <c r="Q23">
        <f t="shared" ca="1" si="2"/>
        <v>42.341999999999999</v>
      </c>
      <c r="R23">
        <f t="shared" ca="1" si="3"/>
        <v>213.81200000000001</v>
      </c>
      <c r="S23">
        <f t="shared" ca="1" si="4"/>
        <v>2539.0590000000002</v>
      </c>
      <c r="T23">
        <f t="shared" ca="1" si="5"/>
        <v>3616.558</v>
      </c>
      <c r="U23">
        <f t="shared" ca="1" si="6"/>
        <v>2E-3</v>
      </c>
      <c r="V23">
        <f t="shared" si="7"/>
        <v>21</v>
      </c>
    </row>
    <row r="24" spans="1:22">
      <c r="M24" t="s">
        <v>1076</v>
      </c>
      <c r="O24">
        <f t="shared" ca="1" si="0"/>
        <v>0.17599999999999999</v>
      </c>
      <c r="P24">
        <f t="shared" ca="1" si="1"/>
        <v>5.7240000000000002</v>
      </c>
      <c r="Q24">
        <f t="shared" ca="1" si="2"/>
        <v>29.306000000000001</v>
      </c>
      <c r="R24">
        <f t="shared" ca="1" si="3"/>
        <v>91.173000000000002</v>
      </c>
      <c r="S24">
        <f t="shared" ca="1" si="4"/>
        <v>1378.6389999999999</v>
      </c>
      <c r="T24">
        <f t="shared" ca="1" si="5"/>
        <v>1302.8230000000001</v>
      </c>
      <c r="U24">
        <f t="shared" ca="1" si="6"/>
        <v>5.0000000000000001E-3</v>
      </c>
      <c r="V24">
        <f t="shared" si="7"/>
        <v>22</v>
      </c>
    </row>
    <row r="25" spans="1:22">
      <c r="A25" t="s">
        <v>1347</v>
      </c>
      <c r="M25" t="s">
        <v>1077</v>
      </c>
      <c r="O25">
        <f t="shared" ca="1" si="0"/>
        <v>0.17299999999999999</v>
      </c>
      <c r="P25">
        <f t="shared" ca="1" si="1"/>
        <v>10.749000000000001</v>
      </c>
      <c r="Q25">
        <f t="shared" ca="1" si="2"/>
        <v>150.66999999999999</v>
      </c>
      <c r="R25">
        <f t="shared" ca="1" si="3"/>
        <v>340.14699999999999</v>
      </c>
      <c r="S25">
        <f t="shared" ca="1" si="4"/>
        <v>13108.963</v>
      </c>
      <c r="T25">
        <f t="shared" ca="1" si="5"/>
        <v>4568.9139999999998</v>
      </c>
      <c r="U25">
        <f t="shared" ca="1" si="6"/>
        <v>3.0000000000000001E-3</v>
      </c>
      <c r="V25">
        <f t="shared" si="7"/>
        <v>23</v>
      </c>
    </row>
    <row r="26" spans="1:22">
      <c r="A26" t="s">
        <v>13</v>
      </c>
      <c r="B26" t="s">
        <v>1350</v>
      </c>
      <c r="C26" t="s">
        <v>394</v>
      </c>
      <c r="D26" t="s">
        <v>395</v>
      </c>
      <c r="M26" t="s">
        <v>1103</v>
      </c>
      <c r="O26">
        <f t="shared" ca="1" si="0"/>
        <v>2.1999999999999999E-2</v>
      </c>
      <c r="P26">
        <f t="shared" ca="1" si="1"/>
        <v>2.2200000000000002</v>
      </c>
      <c r="Q26">
        <f t="shared" ca="1" si="2"/>
        <v>1.8089999999999999</v>
      </c>
      <c r="R26">
        <f t="shared" ca="1" si="3"/>
        <v>22.879000000000001</v>
      </c>
      <c r="S26">
        <f t="shared" ca="1" si="4"/>
        <v>432.63200000000001</v>
      </c>
      <c r="T26">
        <f t="shared" ca="1" si="5"/>
        <v>975.971</v>
      </c>
      <c r="U26">
        <f t="shared" ca="1" si="6"/>
        <v>1E-3</v>
      </c>
      <c r="V26">
        <f t="shared" si="7"/>
        <v>24</v>
      </c>
    </row>
    <row r="27" spans="1:22">
      <c r="A27" t="s">
        <v>1</v>
      </c>
      <c r="B27" s="1">
        <v>2.8000000000000001E-2</v>
      </c>
      <c r="C27" t="s">
        <v>386</v>
      </c>
      <c r="D27" s="1">
        <v>0.97199999999999998</v>
      </c>
      <c r="E27" t="s">
        <v>387</v>
      </c>
      <c r="F27">
        <v>3.855</v>
      </c>
      <c r="M27" t="s">
        <v>1104</v>
      </c>
      <c r="O27">
        <f t="shared" ca="1" si="0"/>
        <v>8.9999999999999993E-3</v>
      </c>
      <c r="P27">
        <f t="shared" ca="1" si="1"/>
        <v>0.182</v>
      </c>
      <c r="Q27">
        <f t="shared" ca="1" si="2"/>
        <v>0.29099999999999998</v>
      </c>
      <c r="R27">
        <f t="shared" ca="1" si="3"/>
        <v>0.94</v>
      </c>
      <c r="S27">
        <f t="shared" ca="1" si="4"/>
        <v>2.2450000000000001</v>
      </c>
      <c r="T27">
        <f t="shared" ca="1" si="5"/>
        <v>1.29</v>
      </c>
      <c r="U27">
        <f t="shared" ca="1" si="6"/>
        <v>1E-3</v>
      </c>
      <c r="V27">
        <f t="shared" si="7"/>
        <v>25</v>
      </c>
    </row>
    <row r="28" spans="1:22">
      <c r="A28" t="s">
        <v>551</v>
      </c>
      <c r="M28" t="s">
        <v>1105</v>
      </c>
      <c r="O28">
        <f t="shared" ca="1" si="0"/>
        <v>1.2E-2</v>
      </c>
      <c r="P28">
        <f t="shared" ca="1" si="1"/>
        <v>0.108</v>
      </c>
      <c r="Q28">
        <f t="shared" ca="1" si="2"/>
        <v>3.4000000000000002E-2</v>
      </c>
      <c r="R28">
        <f t="shared" ca="1" si="3"/>
        <v>0.157</v>
      </c>
      <c r="S28">
        <f t="shared" ca="1" si="4"/>
        <v>5.8000000000000003E-2</v>
      </c>
      <c r="T28">
        <f t="shared" ca="1" si="5"/>
        <v>0.14599999999999999</v>
      </c>
      <c r="U28">
        <f t="shared" ca="1" si="6"/>
        <v>0</v>
      </c>
      <c r="V28">
        <f t="shared" si="7"/>
        <v>26</v>
      </c>
    </row>
    <row r="29" spans="1:22">
      <c r="A29" t="s">
        <v>16</v>
      </c>
      <c r="M29" t="s">
        <v>1106</v>
      </c>
      <c r="O29">
        <f t="shared" ca="1" si="0"/>
        <v>7.0999999999999994E-2</v>
      </c>
      <c r="P29">
        <f t="shared" ca="1" si="1"/>
        <v>0.159</v>
      </c>
      <c r="Q29">
        <f t="shared" ca="1" si="2"/>
        <v>0.107</v>
      </c>
      <c r="R29">
        <f t="shared" ca="1" si="3"/>
        <v>0.39400000000000002</v>
      </c>
      <c r="S29">
        <f t="shared" ca="1" si="4"/>
        <v>0.29299999999999998</v>
      </c>
      <c r="T29">
        <f t="shared" ca="1" si="5"/>
        <v>0.39300000000000002</v>
      </c>
      <c r="U29">
        <f t="shared" ca="1" si="6"/>
        <v>1E-3</v>
      </c>
      <c r="V29">
        <f t="shared" si="7"/>
        <v>27</v>
      </c>
    </row>
    <row r="30" spans="1:22">
      <c r="A30" t="s">
        <v>1</v>
      </c>
      <c r="B30" s="1">
        <v>0.17699999999999999</v>
      </c>
      <c r="C30" t="s">
        <v>386</v>
      </c>
      <c r="D30" s="1">
        <v>0.82299999999999995</v>
      </c>
      <c r="E30" t="s">
        <v>387</v>
      </c>
      <c r="F30">
        <v>0.48699999999999999</v>
      </c>
      <c r="M30" t="s">
        <v>1107</v>
      </c>
      <c r="O30">
        <f t="shared" ca="1" si="0"/>
        <v>8.0000000000000002E-3</v>
      </c>
      <c r="P30">
        <f t="shared" ca="1" si="1"/>
        <v>0.124</v>
      </c>
      <c r="Q30">
        <f t="shared" ca="1" si="2"/>
        <v>4.7E-2</v>
      </c>
      <c r="R30">
        <f t="shared" ca="1" si="3"/>
        <v>0.14099999999999999</v>
      </c>
      <c r="S30">
        <f t="shared" ca="1" si="4"/>
        <v>8.5000000000000006E-2</v>
      </c>
      <c r="T30">
        <f t="shared" ca="1" si="5"/>
        <v>0.13400000000000001</v>
      </c>
      <c r="U30">
        <f t="shared" ca="1" si="6"/>
        <v>1E-3</v>
      </c>
      <c r="V30">
        <f t="shared" si="7"/>
        <v>28</v>
      </c>
    </row>
    <row r="31" spans="1:22">
      <c r="M31" t="s">
        <v>1108</v>
      </c>
      <c r="O31">
        <f t="shared" ca="1" si="0"/>
        <v>0.371</v>
      </c>
      <c r="P31">
        <f t="shared" ca="1" si="1"/>
        <v>14.08</v>
      </c>
      <c r="Q31">
        <f t="shared" ca="1" si="2"/>
        <v>0.74099999999999999</v>
      </c>
      <c r="R31">
        <f t="shared" ca="1" si="3"/>
        <v>28.145</v>
      </c>
      <c r="S31">
        <f t="shared" ca="1" si="4"/>
        <v>34.789000000000001</v>
      </c>
      <c r="T31">
        <f t="shared" ca="1" si="5"/>
        <v>1249.521</v>
      </c>
      <c r="U31">
        <f t="shared" ca="1" si="6"/>
        <v>1.4E-2</v>
      </c>
      <c r="V31">
        <f t="shared" si="7"/>
        <v>29</v>
      </c>
    </row>
    <row r="32" spans="1:22">
      <c r="A32" t="s">
        <v>13</v>
      </c>
      <c r="B32" t="s">
        <v>1351</v>
      </c>
      <c r="C32" t="s">
        <v>394</v>
      </c>
      <c r="D32" t="s">
        <v>400</v>
      </c>
      <c r="M32" t="s">
        <v>1109</v>
      </c>
      <c r="O32">
        <f t="shared" ca="1" si="0"/>
        <v>2.5999999999999999E-2</v>
      </c>
      <c r="P32">
        <f t="shared" ca="1" si="1"/>
        <v>3.5640000000000001</v>
      </c>
      <c r="Q32">
        <f t="shared" ca="1" si="2"/>
        <v>0.98499999999999999</v>
      </c>
      <c r="R32">
        <f t="shared" ca="1" si="3"/>
        <v>25.741</v>
      </c>
      <c r="S32">
        <f t="shared" ca="1" si="4"/>
        <v>144.024</v>
      </c>
      <c r="T32">
        <f t="shared" ca="1" si="5"/>
        <v>1014.21</v>
      </c>
      <c r="U32">
        <f t="shared" ca="1" si="6"/>
        <v>2E-3</v>
      </c>
      <c r="V32">
        <f t="shared" si="7"/>
        <v>30</v>
      </c>
    </row>
    <row r="33" spans="1:22">
      <c r="A33" t="s">
        <v>1</v>
      </c>
      <c r="B33" s="1">
        <v>2.8000000000000001E-2</v>
      </c>
      <c r="C33" t="s">
        <v>386</v>
      </c>
      <c r="D33" s="1">
        <v>0.97199999999999998</v>
      </c>
      <c r="E33" t="s">
        <v>387</v>
      </c>
      <c r="F33">
        <v>0.38300000000000001</v>
      </c>
      <c r="M33" t="s">
        <v>1110</v>
      </c>
      <c r="O33">
        <f t="shared" ca="1" si="0"/>
        <v>0.03</v>
      </c>
      <c r="P33">
        <f t="shared" ca="1" si="1"/>
        <v>2.911</v>
      </c>
      <c r="Q33">
        <f t="shared" ca="1" si="2"/>
        <v>0.57299999999999995</v>
      </c>
      <c r="R33">
        <f t="shared" ca="1" si="3"/>
        <v>32.231999999999999</v>
      </c>
      <c r="S33">
        <f t="shared" ca="1" si="4"/>
        <v>53.762999999999998</v>
      </c>
      <c r="T33">
        <f t="shared" ca="1" si="5"/>
        <v>1007.879</v>
      </c>
      <c r="U33">
        <f t="shared" ca="1" si="6"/>
        <v>1E-3</v>
      </c>
      <c r="V33">
        <f t="shared" si="7"/>
        <v>31</v>
      </c>
    </row>
    <row r="34" spans="1:22">
      <c r="A34" t="s">
        <v>1352</v>
      </c>
      <c r="M34" t="s">
        <v>1111</v>
      </c>
      <c r="O34">
        <f t="shared" ca="1" si="0"/>
        <v>1.0999999999999999E-2</v>
      </c>
      <c r="P34">
        <f t="shared" ca="1" si="1"/>
        <v>0.16700000000000001</v>
      </c>
      <c r="Q34">
        <f t="shared" ca="1" si="2"/>
        <v>3.7999999999999999E-2</v>
      </c>
      <c r="R34">
        <f t="shared" ca="1" si="3"/>
        <v>0.57399999999999995</v>
      </c>
      <c r="S34">
        <f t="shared" ca="1" si="4"/>
        <v>0.28499999999999998</v>
      </c>
      <c r="T34">
        <f t="shared" ca="1" si="5"/>
        <v>1.603</v>
      </c>
      <c r="U34">
        <f t="shared" ca="1" si="6"/>
        <v>1E-3</v>
      </c>
      <c r="V34">
        <f t="shared" si="7"/>
        <v>32</v>
      </c>
    </row>
    <row r="35" spans="1:22">
      <c r="A35" t="s">
        <v>16</v>
      </c>
      <c r="M35" t="s">
        <v>1112</v>
      </c>
      <c r="O35">
        <f t="shared" ca="1" si="0"/>
        <v>5.6000000000000001E-2</v>
      </c>
      <c r="P35">
        <f t="shared" ca="1" si="1"/>
        <v>17.283000000000001</v>
      </c>
      <c r="Q35">
        <f t="shared" ca="1" si="2"/>
        <v>3.8580000000000001</v>
      </c>
      <c r="R35">
        <f t="shared" ca="1" si="3"/>
        <v>29.024999999999999</v>
      </c>
      <c r="S35">
        <f t="shared" ca="1" si="4"/>
        <v>28.547000000000001</v>
      </c>
      <c r="T35">
        <f t="shared" ca="1" si="5"/>
        <v>282.21100000000001</v>
      </c>
      <c r="U35">
        <f t="shared" ca="1" si="6"/>
        <v>2E-3</v>
      </c>
      <c r="V35">
        <f t="shared" si="7"/>
        <v>33</v>
      </c>
    </row>
    <row r="36" spans="1:22">
      <c r="A36" t="s">
        <v>1</v>
      </c>
      <c r="B36" s="1">
        <v>0.14299999999999999</v>
      </c>
      <c r="C36" t="s">
        <v>386</v>
      </c>
      <c r="D36" s="1">
        <v>0.85699999999999998</v>
      </c>
      <c r="E36" t="s">
        <v>387</v>
      </c>
      <c r="F36">
        <v>0.18</v>
      </c>
      <c r="M36" t="s">
        <v>1113</v>
      </c>
      <c r="O36">
        <f t="shared" ca="1" si="0"/>
        <v>2.7E-2</v>
      </c>
      <c r="P36">
        <f t="shared" ca="1" si="1"/>
        <v>2.4489999999999998</v>
      </c>
      <c r="Q36">
        <f t="shared" ca="1" si="2"/>
        <v>1.0229999999999999</v>
      </c>
      <c r="R36">
        <f t="shared" ca="1" si="3"/>
        <v>28.210999999999999</v>
      </c>
      <c r="S36">
        <f t="shared" ca="1" si="4"/>
        <v>79.222999999999999</v>
      </c>
      <c r="T36">
        <f t="shared" ca="1" si="5"/>
        <v>1040.6020000000001</v>
      </c>
      <c r="U36">
        <f t="shared" ca="1" si="6"/>
        <v>2E-3</v>
      </c>
      <c r="V36">
        <f t="shared" si="7"/>
        <v>34</v>
      </c>
    </row>
    <row r="37" spans="1:22">
      <c r="M37" t="s">
        <v>1114</v>
      </c>
      <c r="O37">
        <f t="shared" ca="1" si="0"/>
        <v>1.4E-2</v>
      </c>
      <c r="P37">
        <f t="shared" ca="1" si="1"/>
        <v>0.53300000000000003</v>
      </c>
      <c r="Q37">
        <f t="shared" ca="1" si="2"/>
        <v>2.13</v>
      </c>
      <c r="R37">
        <f t="shared" ca="1" si="3"/>
        <v>5.516</v>
      </c>
      <c r="S37">
        <f t="shared" ca="1" si="4"/>
        <v>11.840999999999999</v>
      </c>
      <c r="T37">
        <f t="shared" ca="1" si="5"/>
        <v>8.2959999999999994</v>
      </c>
      <c r="U37">
        <f t="shared" ca="1" si="6"/>
        <v>1E-3</v>
      </c>
      <c r="V37">
        <f t="shared" si="7"/>
        <v>35</v>
      </c>
    </row>
    <row r="38" spans="1:22">
      <c r="A38" t="s">
        <v>393</v>
      </c>
      <c r="B38">
        <v>251</v>
      </c>
      <c r="C38" t="s">
        <v>394</v>
      </c>
      <c r="D38" t="s">
        <v>395</v>
      </c>
      <c r="M38" t="s">
        <v>1115</v>
      </c>
      <c r="O38">
        <f t="shared" ca="1" si="0"/>
        <v>0.17299999999999999</v>
      </c>
      <c r="P38">
        <f t="shared" ca="1" si="1"/>
        <v>24.105</v>
      </c>
      <c r="Q38">
        <f t="shared" ca="1" si="2"/>
        <v>33.369999999999997</v>
      </c>
      <c r="R38">
        <f t="shared" ca="1" si="3"/>
        <v>150.464</v>
      </c>
      <c r="S38">
        <f t="shared" ca="1" si="4"/>
        <v>1154.3689999999999</v>
      </c>
      <c r="T38">
        <f t="shared" ca="1" si="5"/>
        <v>3419.6280000000002</v>
      </c>
      <c r="U38">
        <f t="shared" ca="1" si="6"/>
        <v>6.0000000000000001E-3</v>
      </c>
      <c r="V38">
        <f t="shared" si="7"/>
        <v>36</v>
      </c>
    </row>
    <row r="39" spans="1:22">
      <c r="A39" t="s">
        <v>1</v>
      </c>
      <c r="B39" s="1">
        <v>8.3000000000000004E-2</v>
      </c>
      <c r="C39" t="s">
        <v>386</v>
      </c>
      <c r="D39" s="1">
        <v>0.91700000000000004</v>
      </c>
      <c r="E39" t="s">
        <v>387</v>
      </c>
      <c r="F39">
        <v>0.51</v>
      </c>
      <c r="M39" t="s">
        <v>1116</v>
      </c>
      <c r="O39">
        <f t="shared" ca="1" si="0"/>
        <v>7.0000000000000001E-3</v>
      </c>
      <c r="P39">
        <f t="shared" ca="1" si="1"/>
        <v>6.4000000000000001E-2</v>
      </c>
      <c r="Q39">
        <f t="shared" ca="1" si="2"/>
        <v>8.5999999999999993E-2</v>
      </c>
      <c r="R39">
        <f t="shared" ca="1" si="3"/>
        <v>0.28000000000000003</v>
      </c>
      <c r="S39">
        <f t="shared" ca="1" si="4"/>
        <v>0.26900000000000002</v>
      </c>
      <c r="T39">
        <f t="shared" ca="1" si="5"/>
        <v>0.13200000000000001</v>
      </c>
      <c r="U39">
        <f t="shared" ca="1" si="6"/>
        <v>6.0000000000000001E-3</v>
      </c>
      <c r="V39">
        <f t="shared" si="7"/>
        <v>37</v>
      </c>
    </row>
    <row r="40" spans="1:22">
      <c r="A40" t="s">
        <v>1353</v>
      </c>
      <c r="M40" t="s">
        <v>1117</v>
      </c>
      <c r="O40">
        <f t="shared" ca="1" si="0"/>
        <v>1.4E-2</v>
      </c>
      <c r="P40">
        <f t="shared" ca="1" si="1"/>
        <v>1.968</v>
      </c>
      <c r="Q40">
        <f t="shared" ca="1" si="2"/>
        <v>0.23499999999999999</v>
      </c>
      <c r="R40">
        <f t="shared" ca="1" si="3"/>
        <v>2.5550000000000002</v>
      </c>
      <c r="S40">
        <f t="shared" ca="1" si="4"/>
        <v>1.869</v>
      </c>
      <c r="T40">
        <f t="shared" ca="1" si="5"/>
        <v>10.515000000000001</v>
      </c>
      <c r="U40">
        <f t="shared" ca="1" si="6"/>
        <v>1E-3</v>
      </c>
      <c r="V40">
        <f t="shared" si="7"/>
        <v>38</v>
      </c>
    </row>
    <row r="41" spans="1:22">
      <c r="A41" t="s">
        <v>397</v>
      </c>
      <c r="B41" t="s">
        <v>1354</v>
      </c>
      <c r="C41" t="s">
        <v>394</v>
      </c>
      <c r="D41" t="s">
        <v>395</v>
      </c>
      <c r="M41" t="s">
        <v>1118</v>
      </c>
      <c r="O41">
        <f t="shared" ca="1" si="0"/>
        <v>1.9E-2</v>
      </c>
      <c r="P41">
        <f t="shared" ca="1" si="1"/>
        <v>1.214</v>
      </c>
      <c r="Q41">
        <f t="shared" ca="1" si="2"/>
        <v>6.8000000000000005E-2</v>
      </c>
      <c r="R41">
        <f t="shared" ca="1" si="3"/>
        <v>6.01</v>
      </c>
      <c r="S41">
        <f t="shared" ca="1" si="4"/>
        <v>3.7989999999999999</v>
      </c>
      <c r="T41">
        <f t="shared" ca="1" si="5"/>
        <v>71.83</v>
      </c>
      <c r="U41">
        <f t="shared" ca="1" si="6"/>
        <v>0</v>
      </c>
      <c r="V41">
        <f t="shared" si="7"/>
        <v>39</v>
      </c>
    </row>
    <row r="42" spans="1:22">
      <c r="A42" t="s">
        <v>1</v>
      </c>
      <c r="B42" s="1">
        <v>0.217</v>
      </c>
      <c r="C42" t="s">
        <v>386</v>
      </c>
      <c r="D42" s="1">
        <v>0.78300000000000003</v>
      </c>
      <c r="E42" t="s">
        <v>387</v>
      </c>
      <c r="F42">
        <v>4.5999999999999999E-2</v>
      </c>
      <c r="M42" t="s">
        <v>1119</v>
      </c>
      <c r="O42">
        <f t="shared" ca="1" si="0"/>
        <v>1.6E-2</v>
      </c>
      <c r="P42">
        <f t="shared" ca="1" si="1"/>
        <v>0.78400000000000003</v>
      </c>
      <c r="Q42">
        <f t="shared" ca="1" si="2"/>
        <v>0.13100000000000001</v>
      </c>
      <c r="R42">
        <f t="shared" ca="1" si="3"/>
        <v>5.8789999999999996</v>
      </c>
      <c r="S42">
        <f t="shared" ca="1" si="4"/>
        <v>5.5220000000000002</v>
      </c>
      <c r="T42">
        <f t="shared" ca="1" si="5"/>
        <v>67.183000000000007</v>
      </c>
      <c r="U42">
        <f t="shared" ca="1" si="6"/>
        <v>1E-3</v>
      </c>
      <c r="V42">
        <f t="shared" si="7"/>
        <v>40</v>
      </c>
    </row>
    <row r="44" spans="1:22">
      <c r="A44" t="s">
        <v>393</v>
      </c>
      <c r="B44">
        <v>251</v>
      </c>
      <c r="C44" t="s">
        <v>394</v>
      </c>
      <c r="D44" t="s">
        <v>400</v>
      </c>
    </row>
    <row r="45" spans="1:22">
      <c r="A45" t="s">
        <v>1</v>
      </c>
      <c r="B45" s="1">
        <v>8.3000000000000004E-2</v>
      </c>
      <c r="C45" t="s">
        <v>386</v>
      </c>
      <c r="D45" s="1">
        <v>0.91700000000000004</v>
      </c>
      <c r="E45" t="s">
        <v>387</v>
      </c>
      <c r="F45">
        <v>0.114</v>
      </c>
    </row>
    <row r="46" spans="1:22">
      <c r="A46" t="s">
        <v>1353</v>
      </c>
    </row>
    <row r="47" spans="1:22">
      <c r="A47" t="s">
        <v>397</v>
      </c>
      <c r="B47" t="s">
        <v>1354</v>
      </c>
      <c r="C47" t="s">
        <v>394</v>
      </c>
      <c r="D47" t="s">
        <v>400</v>
      </c>
    </row>
    <row r="48" spans="1:22">
      <c r="A48" t="s">
        <v>1</v>
      </c>
      <c r="B48" s="1">
        <v>0.217</v>
      </c>
      <c r="C48" t="s">
        <v>386</v>
      </c>
      <c r="D48" s="1">
        <v>0.78300000000000003</v>
      </c>
      <c r="E48" t="s">
        <v>387</v>
      </c>
      <c r="F48">
        <v>4.4999999999999998E-2</v>
      </c>
    </row>
    <row r="50" spans="1:6">
      <c r="A50" t="s">
        <v>1121</v>
      </c>
    </row>
    <row r="51" spans="1:6">
      <c r="A51" t="s">
        <v>1269</v>
      </c>
    </row>
    <row r="52" spans="1:6">
      <c r="A52" t="s">
        <v>1270</v>
      </c>
    </row>
    <row r="53" spans="1:6">
      <c r="A53" t="s">
        <v>2</v>
      </c>
    </row>
    <row r="54" spans="1:6">
      <c r="A54" t="s">
        <v>3</v>
      </c>
      <c r="B54">
        <v>1E-3</v>
      </c>
    </row>
    <row r="55" spans="1:6">
      <c r="A55" t="s">
        <v>1</v>
      </c>
      <c r="B55" s="2">
        <v>0.15</v>
      </c>
      <c r="C55" t="s">
        <v>386</v>
      </c>
      <c r="D55" s="2">
        <v>0.85</v>
      </c>
      <c r="E55" t="s">
        <v>387</v>
      </c>
      <c r="F55">
        <v>4.0000000000000001E-3</v>
      </c>
    </row>
    <row r="57" spans="1:6">
      <c r="A57" t="s">
        <v>1165</v>
      </c>
    </row>
    <row r="58" spans="1:6">
      <c r="A58" t="s">
        <v>3</v>
      </c>
      <c r="B58" s="3">
        <v>6153</v>
      </c>
    </row>
    <row r="59" spans="1:6">
      <c r="A59" t="s">
        <v>1</v>
      </c>
      <c r="B59" s="2">
        <v>0.3</v>
      </c>
      <c r="C59" t="s">
        <v>386</v>
      </c>
      <c r="D59" s="2">
        <v>0.7</v>
      </c>
      <c r="E59" t="s">
        <v>387</v>
      </c>
      <c r="F59">
        <v>7.0000000000000001E-3</v>
      </c>
    </row>
    <row r="60" spans="1:6">
      <c r="A60" t="s">
        <v>1173</v>
      </c>
    </row>
    <row r="61" spans="1:6">
      <c r="A61" t="s">
        <v>1355</v>
      </c>
    </row>
    <row r="62" spans="1:6">
      <c r="A62" t="s">
        <v>8</v>
      </c>
      <c r="B62" t="s">
        <v>1356</v>
      </c>
      <c r="C62" t="s">
        <v>394</v>
      </c>
      <c r="D62" t="s">
        <v>395</v>
      </c>
    </row>
    <row r="63" spans="1:6">
      <c r="A63" t="s">
        <v>1</v>
      </c>
      <c r="B63" s="2">
        <v>0</v>
      </c>
      <c r="C63" t="s">
        <v>386</v>
      </c>
      <c r="D63" s="2">
        <v>1</v>
      </c>
      <c r="E63" t="s">
        <v>387</v>
      </c>
      <c r="F63">
        <v>0.18099999999999999</v>
      </c>
    </row>
    <row r="64" spans="1:6">
      <c r="A64" t="s">
        <v>10</v>
      </c>
    </row>
    <row r="65" spans="1:6">
      <c r="A65" t="s">
        <v>11</v>
      </c>
    </row>
    <row r="66" spans="1:6">
      <c r="A66" t="s">
        <v>1</v>
      </c>
      <c r="B66" s="2">
        <v>0.05</v>
      </c>
      <c r="C66" t="s">
        <v>386</v>
      </c>
      <c r="D66" s="2">
        <v>0.95</v>
      </c>
      <c r="E66" t="s">
        <v>387</v>
      </c>
      <c r="F66">
        <v>0.01</v>
      </c>
    </row>
    <row r="68" spans="1:6">
      <c r="A68" t="s">
        <v>8</v>
      </c>
      <c r="B68" t="s">
        <v>1357</v>
      </c>
      <c r="C68" t="s">
        <v>394</v>
      </c>
      <c r="D68" t="s">
        <v>400</v>
      </c>
    </row>
    <row r="69" spans="1:6">
      <c r="A69" t="s">
        <v>1</v>
      </c>
      <c r="B69" s="2">
        <v>0</v>
      </c>
      <c r="C69" t="s">
        <v>386</v>
      </c>
      <c r="D69" s="2">
        <v>1</v>
      </c>
      <c r="E69" t="s">
        <v>387</v>
      </c>
      <c r="F69">
        <v>0.12</v>
      </c>
    </row>
    <row r="70" spans="1:6">
      <c r="A70" t="s">
        <v>21</v>
      </c>
    </row>
    <row r="71" spans="1:6">
      <c r="A71" t="s">
        <v>11</v>
      </c>
    </row>
    <row r="72" spans="1:6">
      <c r="A72" t="s">
        <v>1</v>
      </c>
      <c r="B72" s="2">
        <v>0</v>
      </c>
      <c r="C72" t="s">
        <v>386</v>
      </c>
      <c r="D72" s="2">
        <v>1</v>
      </c>
      <c r="E72" t="s">
        <v>387</v>
      </c>
      <c r="F72">
        <v>8.9999999999999993E-3</v>
      </c>
    </row>
    <row r="74" spans="1:6">
      <c r="A74" t="s">
        <v>1355</v>
      </c>
    </row>
    <row r="75" spans="1:6">
      <c r="A75" t="s">
        <v>13</v>
      </c>
      <c r="B75" t="s">
        <v>1358</v>
      </c>
      <c r="C75" t="s">
        <v>394</v>
      </c>
      <c r="D75" t="s">
        <v>395</v>
      </c>
    </row>
    <row r="76" spans="1:6">
      <c r="A76" t="s">
        <v>1</v>
      </c>
      <c r="B76" s="2">
        <v>0</v>
      </c>
      <c r="C76" t="s">
        <v>386</v>
      </c>
      <c r="D76" s="2">
        <v>1</v>
      </c>
      <c r="E76" t="s">
        <v>387</v>
      </c>
      <c r="F76">
        <v>1.4379999999999999</v>
      </c>
    </row>
    <row r="77" spans="1:6">
      <c r="A77" t="s">
        <v>1359</v>
      </c>
    </row>
    <row r="78" spans="1:6">
      <c r="A78" t="s">
        <v>16</v>
      </c>
    </row>
    <row r="79" spans="1:6">
      <c r="A79" t="s">
        <v>1</v>
      </c>
      <c r="B79" s="2">
        <v>0.1</v>
      </c>
      <c r="C79" t="s">
        <v>386</v>
      </c>
      <c r="D79" s="2">
        <v>0.9</v>
      </c>
      <c r="E79" t="s">
        <v>387</v>
      </c>
      <c r="F79">
        <v>4.9000000000000002E-2</v>
      </c>
    </row>
    <row r="81" spans="1:6">
      <c r="A81" t="s">
        <v>13</v>
      </c>
      <c r="B81" t="s">
        <v>1360</v>
      </c>
      <c r="C81" t="s">
        <v>394</v>
      </c>
      <c r="D81" t="s">
        <v>400</v>
      </c>
    </row>
    <row r="82" spans="1:6">
      <c r="A82" t="s">
        <v>1</v>
      </c>
      <c r="B82" s="2">
        <v>0</v>
      </c>
      <c r="C82" t="s">
        <v>386</v>
      </c>
      <c r="D82" s="2">
        <v>1</v>
      </c>
      <c r="E82" t="s">
        <v>387</v>
      </c>
      <c r="F82">
        <v>0.67100000000000004</v>
      </c>
    </row>
    <row r="83" spans="1:6">
      <c r="A83" t="s">
        <v>1361</v>
      </c>
    </row>
    <row r="84" spans="1:6">
      <c r="A84" t="s">
        <v>16</v>
      </c>
    </row>
    <row r="85" spans="1:6">
      <c r="A85" t="s">
        <v>1</v>
      </c>
      <c r="B85" s="2">
        <v>0.1</v>
      </c>
      <c r="C85" t="s">
        <v>386</v>
      </c>
      <c r="D85" s="2">
        <v>0.9</v>
      </c>
      <c r="E85" t="s">
        <v>387</v>
      </c>
      <c r="F85">
        <v>0.112</v>
      </c>
    </row>
    <row r="87" spans="1:6">
      <c r="A87" t="s">
        <v>393</v>
      </c>
      <c r="B87">
        <v>320</v>
      </c>
      <c r="C87" t="s">
        <v>394</v>
      </c>
      <c r="D87" t="s">
        <v>395</v>
      </c>
    </row>
    <row r="88" spans="1:6">
      <c r="A88" t="s">
        <v>1</v>
      </c>
      <c r="B88" s="2">
        <v>0</v>
      </c>
      <c r="C88" t="s">
        <v>386</v>
      </c>
      <c r="D88" s="2">
        <v>1</v>
      </c>
      <c r="E88" t="s">
        <v>387</v>
      </c>
      <c r="F88">
        <v>0.60599999999999998</v>
      </c>
    </row>
    <row r="89" spans="1:6">
      <c r="A89" t="s">
        <v>113</v>
      </c>
    </row>
    <row r="90" spans="1:6">
      <c r="A90" t="s">
        <v>397</v>
      </c>
      <c r="B90" t="s">
        <v>1362</v>
      </c>
      <c r="C90" t="s">
        <v>394</v>
      </c>
      <c r="D90" t="s">
        <v>395</v>
      </c>
    </row>
    <row r="91" spans="1:6">
      <c r="A91" t="s">
        <v>1</v>
      </c>
      <c r="B91" s="2">
        <v>0.35</v>
      </c>
      <c r="C91" t="s">
        <v>386</v>
      </c>
      <c r="D91" s="2">
        <v>0.65</v>
      </c>
      <c r="E91" t="s">
        <v>387</v>
      </c>
      <c r="F91">
        <v>0.29399999999999998</v>
      </c>
    </row>
    <row r="93" spans="1:6">
      <c r="A93" t="s">
        <v>393</v>
      </c>
      <c r="B93">
        <v>324</v>
      </c>
      <c r="C93" t="s">
        <v>394</v>
      </c>
      <c r="D93" t="s">
        <v>400</v>
      </c>
    </row>
    <row r="94" spans="1:6">
      <c r="A94" t="s">
        <v>1</v>
      </c>
      <c r="B94" s="2">
        <v>0</v>
      </c>
      <c r="C94" t="s">
        <v>386</v>
      </c>
      <c r="D94" s="2">
        <v>1</v>
      </c>
      <c r="E94" t="s">
        <v>387</v>
      </c>
      <c r="F94">
        <v>0.628</v>
      </c>
    </row>
    <row r="95" spans="1:6">
      <c r="A95" t="s">
        <v>1363</v>
      </c>
    </row>
    <row r="96" spans="1:6">
      <c r="A96" t="s">
        <v>397</v>
      </c>
      <c r="B96" t="s">
        <v>1364</v>
      </c>
      <c r="C96" t="s">
        <v>394</v>
      </c>
      <c r="D96" t="s">
        <v>400</v>
      </c>
    </row>
    <row r="97" spans="1:6">
      <c r="A97" t="s">
        <v>1</v>
      </c>
      <c r="B97" s="2">
        <v>0.35</v>
      </c>
      <c r="C97" t="s">
        <v>386</v>
      </c>
      <c r="D97" s="2">
        <v>0.65</v>
      </c>
      <c r="E97" t="s">
        <v>387</v>
      </c>
      <c r="F97">
        <v>0.35</v>
      </c>
    </row>
    <row r="99" spans="1:6">
      <c r="A99" t="s">
        <v>1122</v>
      </c>
    </row>
    <row r="100" spans="1:6">
      <c r="A100" t="s">
        <v>1271</v>
      </c>
    </row>
    <row r="101" spans="1:6">
      <c r="A101" t="s">
        <v>1272</v>
      </c>
    </row>
    <row r="102" spans="1:6">
      <c r="A102" t="s">
        <v>2</v>
      </c>
    </row>
    <row r="103" spans="1:6">
      <c r="A103" t="s">
        <v>3</v>
      </c>
      <c r="B103">
        <v>1E-3</v>
      </c>
    </row>
    <row r="104" spans="1:6">
      <c r="A104" t="s">
        <v>1</v>
      </c>
      <c r="B104" s="2">
        <v>0.45</v>
      </c>
      <c r="C104" t="s">
        <v>386</v>
      </c>
      <c r="D104" s="2">
        <v>0.55000000000000004</v>
      </c>
      <c r="E104" t="s">
        <v>387</v>
      </c>
      <c r="F104">
        <v>4.0000000000000001E-3</v>
      </c>
    </row>
    <row r="106" spans="1:6">
      <c r="A106" t="s">
        <v>1165</v>
      </c>
    </row>
    <row r="107" spans="1:6">
      <c r="A107" t="s">
        <v>3</v>
      </c>
      <c r="B107" s="3">
        <v>4537</v>
      </c>
    </row>
    <row r="108" spans="1:6">
      <c r="A108" t="s">
        <v>1</v>
      </c>
      <c r="B108" s="2">
        <v>0.3</v>
      </c>
      <c r="C108" t="s">
        <v>386</v>
      </c>
      <c r="D108" s="2">
        <v>0.7</v>
      </c>
      <c r="E108" t="s">
        <v>387</v>
      </c>
      <c r="F108">
        <v>4.0000000000000001E-3</v>
      </c>
    </row>
    <row r="109" spans="1:6">
      <c r="A109" t="s">
        <v>1175</v>
      </c>
    </row>
    <row r="110" spans="1:6">
      <c r="A110" t="s">
        <v>1355</v>
      </c>
    </row>
    <row r="111" spans="1:6">
      <c r="A111" t="s">
        <v>8</v>
      </c>
      <c r="B111" t="s">
        <v>1365</v>
      </c>
      <c r="C111" t="s">
        <v>394</v>
      </c>
      <c r="D111" t="s">
        <v>395</v>
      </c>
    </row>
    <row r="112" spans="1:6">
      <c r="A112" t="s">
        <v>1</v>
      </c>
      <c r="B112" s="2">
        <v>0</v>
      </c>
      <c r="C112" t="s">
        <v>386</v>
      </c>
      <c r="D112" s="2">
        <v>1</v>
      </c>
      <c r="E112" t="s">
        <v>387</v>
      </c>
      <c r="F112">
        <v>0.12</v>
      </c>
    </row>
    <row r="113" spans="1:6">
      <c r="A113" t="s">
        <v>56</v>
      </c>
    </row>
    <row r="114" spans="1:6">
      <c r="A114" t="s">
        <v>11</v>
      </c>
    </row>
    <row r="115" spans="1:6">
      <c r="A115" t="s">
        <v>1</v>
      </c>
      <c r="B115" s="2">
        <v>0.15</v>
      </c>
      <c r="C115" t="s">
        <v>386</v>
      </c>
      <c r="D115" s="2">
        <v>0.85</v>
      </c>
      <c r="E115" t="s">
        <v>387</v>
      </c>
      <c r="F115">
        <v>8.0000000000000002E-3</v>
      </c>
    </row>
    <row r="117" spans="1:6">
      <c r="A117" t="s">
        <v>8</v>
      </c>
      <c r="B117" t="s">
        <v>1366</v>
      </c>
      <c r="C117" t="s">
        <v>394</v>
      </c>
      <c r="D117" t="s">
        <v>400</v>
      </c>
    </row>
    <row r="118" spans="1:6">
      <c r="A118" t="s">
        <v>1</v>
      </c>
      <c r="B118" s="2">
        <v>0</v>
      </c>
      <c r="C118" t="s">
        <v>386</v>
      </c>
      <c r="D118" s="2">
        <v>1</v>
      </c>
      <c r="E118" t="s">
        <v>387</v>
      </c>
      <c r="F118">
        <v>9.9000000000000005E-2</v>
      </c>
    </row>
    <row r="119" spans="1:6">
      <c r="A119" t="s">
        <v>10</v>
      </c>
    </row>
    <row r="120" spans="1:6">
      <c r="A120" t="s">
        <v>11</v>
      </c>
    </row>
    <row r="121" spans="1:6">
      <c r="A121" t="s">
        <v>1</v>
      </c>
      <c r="B121" s="2">
        <v>0.05</v>
      </c>
      <c r="C121" t="s">
        <v>386</v>
      </c>
      <c r="D121" s="2">
        <v>0.95</v>
      </c>
      <c r="E121" t="s">
        <v>387</v>
      </c>
      <c r="F121">
        <v>0.01</v>
      </c>
    </row>
    <row r="123" spans="1:6">
      <c r="A123" t="s">
        <v>1355</v>
      </c>
    </row>
    <row r="124" spans="1:6">
      <c r="A124" t="s">
        <v>13</v>
      </c>
      <c r="B124" t="s">
        <v>1367</v>
      </c>
      <c r="C124" t="s">
        <v>394</v>
      </c>
      <c r="D124" t="s">
        <v>395</v>
      </c>
    </row>
    <row r="125" spans="1:6">
      <c r="A125" t="s">
        <v>1</v>
      </c>
      <c r="B125" s="2">
        <v>0</v>
      </c>
      <c r="C125" t="s">
        <v>386</v>
      </c>
      <c r="D125" s="2">
        <v>1</v>
      </c>
      <c r="E125" t="s">
        <v>387</v>
      </c>
      <c r="F125">
        <v>0.64100000000000001</v>
      </c>
    </row>
    <row r="126" spans="1:6">
      <c r="A126" t="s">
        <v>1368</v>
      </c>
    </row>
    <row r="127" spans="1:6">
      <c r="A127" t="s">
        <v>16</v>
      </c>
    </row>
    <row r="128" spans="1:6">
      <c r="A128" t="s">
        <v>1</v>
      </c>
      <c r="B128" s="2">
        <v>0</v>
      </c>
      <c r="C128" t="s">
        <v>386</v>
      </c>
      <c r="D128" s="2">
        <v>1</v>
      </c>
      <c r="E128" t="s">
        <v>387</v>
      </c>
      <c r="F128">
        <v>9.9000000000000005E-2</v>
      </c>
    </row>
    <row r="130" spans="1:6">
      <c r="A130" t="s">
        <v>13</v>
      </c>
      <c r="B130" t="s">
        <v>1369</v>
      </c>
      <c r="C130" t="s">
        <v>394</v>
      </c>
      <c r="D130" t="s">
        <v>400</v>
      </c>
    </row>
    <row r="131" spans="1:6">
      <c r="A131" t="s">
        <v>1</v>
      </c>
      <c r="B131" s="2">
        <v>0</v>
      </c>
      <c r="C131" t="s">
        <v>386</v>
      </c>
      <c r="D131" s="2">
        <v>1</v>
      </c>
      <c r="E131" t="s">
        <v>387</v>
      </c>
      <c r="F131">
        <v>0.63</v>
      </c>
    </row>
    <row r="132" spans="1:6">
      <c r="A132" t="s">
        <v>1370</v>
      </c>
    </row>
    <row r="133" spans="1:6">
      <c r="A133" t="s">
        <v>16</v>
      </c>
    </row>
    <row r="134" spans="1:6">
      <c r="A134" t="s">
        <v>1</v>
      </c>
      <c r="B134" s="2">
        <v>0.05</v>
      </c>
      <c r="C134" t="s">
        <v>386</v>
      </c>
      <c r="D134" s="2">
        <v>0.95</v>
      </c>
      <c r="E134" t="s">
        <v>387</v>
      </c>
      <c r="F134">
        <v>8.5000000000000006E-2</v>
      </c>
    </row>
    <row r="136" spans="1:6">
      <c r="A136" t="s">
        <v>393</v>
      </c>
      <c r="B136">
        <v>96</v>
      </c>
      <c r="C136" t="s">
        <v>394</v>
      </c>
      <c r="D136" t="s">
        <v>395</v>
      </c>
    </row>
    <row r="137" spans="1:6">
      <c r="A137" t="s">
        <v>1</v>
      </c>
      <c r="B137" s="2">
        <v>0.05</v>
      </c>
      <c r="C137" t="s">
        <v>386</v>
      </c>
      <c r="D137" s="2">
        <v>0.95</v>
      </c>
      <c r="E137" t="s">
        <v>387</v>
      </c>
      <c r="F137">
        <v>0.50700000000000001</v>
      </c>
    </row>
    <row r="138" spans="1:6">
      <c r="A138" t="s">
        <v>123</v>
      </c>
    </row>
    <row r="139" spans="1:6">
      <c r="A139" t="s">
        <v>397</v>
      </c>
      <c r="B139" t="s">
        <v>1371</v>
      </c>
      <c r="C139" t="s">
        <v>394</v>
      </c>
      <c r="D139" t="s">
        <v>395</v>
      </c>
    </row>
    <row r="140" spans="1:6">
      <c r="A140" t="s">
        <v>1</v>
      </c>
      <c r="B140" s="2">
        <v>0.15</v>
      </c>
      <c r="C140" t="s">
        <v>386</v>
      </c>
      <c r="D140" s="2">
        <v>0.85</v>
      </c>
      <c r="E140" t="s">
        <v>387</v>
      </c>
      <c r="F140">
        <v>3.5999999999999997E-2</v>
      </c>
    </row>
    <row r="142" spans="1:6">
      <c r="A142" t="s">
        <v>393</v>
      </c>
      <c r="B142">
        <v>58</v>
      </c>
      <c r="C142" t="s">
        <v>394</v>
      </c>
      <c r="D142" t="s">
        <v>400</v>
      </c>
    </row>
    <row r="143" spans="1:6">
      <c r="A143" t="s">
        <v>1</v>
      </c>
      <c r="B143" s="2">
        <v>0</v>
      </c>
      <c r="C143" t="s">
        <v>386</v>
      </c>
      <c r="D143" s="2">
        <v>1</v>
      </c>
      <c r="E143" t="s">
        <v>387</v>
      </c>
      <c r="F143">
        <v>0.56899999999999995</v>
      </c>
    </row>
    <row r="144" spans="1:6">
      <c r="A144" t="s">
        <v>95</v>
      </c>
    </row>
    <row r="145" spans="1:6">
      <c r="A145" t="s">
        <v>397</v>
      </c>
      <c r="B145" t="s">
        <v>1372</v>
      </c>
      <c r="C145" t="s">
        <v>394</v>
      </c>
      <c r="D145" t="s">
        <v>400</v>
      </c>
    </row>
    <row r="146" spans="1:6">
      <c r="A146" t="s">
        <v>1</v>
      </c>
      <c r="B146" s="2">
        <v>0.1</v>
      </c>
      <c r="C146" t="s">
        <v>386</v>
      </c>
      <c r="D146" s="2">
        <v>0.9</v>
      </c>
      <c r="E146" t="s">
        <v>387</v>
      </c>
      <c r="F146">
        <v>7.3999999999999996E-2</v>
      </c>
    </row>
    <row r="148" spans="1:6">
      <c r="A148" t="s">
        <v>1123</v>
      </c>
    </row>
    <row r="149" spans="1:6">
      <c r="A149" t="s">
        <v>1273</v>
      </c>
    </row>
    <row r="150" spans="1:6">
      <c r="A150" t="s">
        <v>1274</v>
      </c>
    </row>
    <row r="151" spans="1:6">
      <c r="A151" t="s">
        <v>2</v>
      </c>
    </row>
    <row r="152" spans="1:6">
      <c r="A152" t="s">
        <v>3</v>
      </c>
      <c r="B152">
        <v>6.0000000000000001E-3</v>
      </c>
    </row>
    <row r="153" spans="1:6">
      <c r="A153" t="s">
        <v>1</v>
      </c>
      <c r="B153" s="2">
        <v>0.14000000000000001</v>
      </c>
      <c r="C153" t="s">
        <v>386</v>
      </c>
      <c r="D153" s="2">
        <v>0.86</v>
      </c>
      <c r="E153" t="s">
        <v>387</v>
      </c>
      <c r="F153">
        <v>4.2000000000000003E-2</v>
      </c>
    </row>
    <row r="155" spans="1:6">
      <c r="A155" t="s">
        <v>1165</v>
      </c>
    </row>
    <row r="156" spans="1:6">
      <c r="A156" t="s">
        <v>3</v>
      </c>
      <c r="B156" s="3">
        <v>38566</v>
      </c>
    </row>
    <row r="157" spans="1:6">
      <c r="A157" t="s">
        <v>1</v>
      </c>
      <c r="B157" s="1">
        <v>7.4999999999999997E-2</v>
      </c>
      <c r="C157" t="s">
        <v>386</v>
      </c>
      <c r="D157" s="1">
        <v>0.92500000000000004</v>
      </c>
      <c r="E157" t="s">
        <v>387</v>
      </c>
      <c r="F157">
        <v>0.21299999999999999</v>
      </c>
    </row>
    <row r="158" spans="1:6">
      <c r="A158" t="s">
        <v>1170</v>
      </c>
    </row>
    <row r="159" spans="1:6">
      <c r="A159" t="s">
        <v>1373</v>
      </c>
    </row>
    <row r="160" spans="1:6">
      <c r="A160" t="s">
        <v>8</v>
      </c>
      <c r="B160" t="s">
        <v>60</v>
      </c>
      <c r="C160" t="s">
        <v>394</v>
      </c>
      <c r="D160" t="s">
        <v>395</v>
      </c>
    </row>
    <row r="161" spans="1:6">
      <c r="A161" t="s">
        <v>1</v>
      </c>
      <c r="B161" s="1">
        <v>7.5999999999999998E-2</v>
      </c>
      <c r="C161" t="s">
        <v>386</v>
      </c>
      <c r="D161" s="1">
        <v>0.92400000000000004</v>
      </c>
      <c r="E161" t="s">
        <v>387</v>
      </c>
      <c r="F161">
        <v>0.78800000000000003</v>
      </c>
    </row>
    <row r="162" spans="1:6">
      <c r="A162" t="s">
        <v>56</v>
      </c>
    </row>
    <row r="163" spans="1:6">
      <c r="A163" t="s">
        <v>11</v>
      </c>
    </row>
    <row r="164" spans="1:6">
      <c r="A164" t="s">
        <v>1</v>
      </c>
      <c r="B164" s="1">
        <v>9.6000000000000002E-2</v>
      </c>
      <c r="C164" t="s">
        <v>386</v>
      </c>
      <c r="D164" s="1">
        <v>0.90400000000000003</v>
      </c>
      <c r="E164" t="s">
        <v>387</v>
      </c>
      <c r="F164">
        <v>4.8000000000000001E-2</v>
      </c>
    </row>
    <row r="166" spans="1:6">
      <c r="A166" t="s">
        <v>8</v>
      </c>
      <c r="B166" t="s">
        <v>66</v>
      </c>
      <c r="C166" t="s">
        <v>394</v>
      </c>
      <c r="D166" t="s">
        <v>400</v>
      </c>
    </row>
    <row r="167" spans="1:6">
      <c r="A167" t="s">
        <v>1</v>
      </c>
      <c r="B167" s="1">
        <v>6.6000000000000003E-2</v>
      </c>
      <c r="C167" t="s">
        <v>386</v>
      </c>
      <c r="D167" s="1">
        <v>0.93400000000000005</v>
      </c>
      <c r="E167" t="s">
        <v>387</v>
      </c>
      <c r="F167">
        <v>0.72299999999999998</v>
      </c>
    </row>
    <row r="168" spans="1:6">
      <c r="A168" t="s">
        <v>56</v>
      </c>
    </row>
    <row r="169" spans="1:6">
      <c r="A169" t="s">
        <v>11</v>
      </c>
    </row>
    <row r="170" spans="1:6">
      <c r="A170" t="s">
        <v>1</v>
      </c>
      <c r="B170" s="1">
        <v>8.8999999999999996E-2</v>
      </c>
      <c r="C170" t="s">
        <v>386</v>
      </c>
      <c r="D170" s="1">
        <v>0.91100000000000003</v>
      </c>
      <c r="E170" t="s">
        <v>387</v>
      </c>
      <c r="F170">
        <v>7.3999999999999996E-2</v>
      </c>
    </row>
    <row r="172" spans="1:6">
      <c r="A172" t="s">
        <v>1373</v>
      </c>
    </row>
    <row r="173" spans="1:6">
      <c r="A173" t="s">
        <v>13</v>
      </c>
      <c r="B173" t="s">
        <v>1374</v>
      </c>
      <c r="C173" t="s">
        <v>394</v>
      </c>
      <c r="D173" t="s">
        <v>395</v>
      </c>
    </row>
    <row r="174" spans="1:6">
      <c r="A174" t="s">
        <v>1</v>
      </c>
      <c r="B174" s="1">
        <v>4.8000000000000001E-2</v>
      </c>
      <c r="C174" t="s">
        <v>386</v>
      </c>
      <c r="D174" s="1">
        <v>0.95199999999999996</v>
      </c>
      <c r="E174" t="s">
        <v>387</v>
      </c>
      <c r="F174">
        <v>3.1629999999999998</v>
      </c>
    </row>
    <row r="175" spans="1:6">
      <c r="A175" t="s">
        <v>1375</v>
      </c>
    </row>
    <row r="176" spans="1:6">
      <c r="A176" t="s">
        <v>16</v>
      </c>
    </row>
    <row r="177" spans="1:6">
      <c r="A177" t="s">
        <v>1</v>
      </c>
      <c r="B177" s="1">
        <v>5.6000000000000001E-2</v>
      </c>
      <c r="C177" t="s">
        <v>386</v>
      </c>
      <c r="D177" s="1">
        <v>0.94399999999999995</v>
      </c>
      <c r="E177" t="s">
        <v>387</v>
      </c>
      <c r="F177">
        <v>7.14</v>
      </c>
    </row>
    <row r="179" spans="1:6">
      <c r="A179" t="s">
        <v>13</v>
      </c>
      <c r="B179" t="s">
        <v>180</v>
      </c>
      <c r="C179" t="s">
        <v>394</v>
      </c>
      <c r="D179" t="s">
        <v>400</v>
      </c>
    </row>
    <row r="180" spans="1:6">
      <c r="A180" t="s">
        <v>1</v>
      </c>
      <c r="B180" s="1">
        <v>4.8000000000000001E-2</v>
      </c>
      <c r="C180" t="s">
        <v>386</v>
      </c>
      <c r="D180" s="1">
        <v>0.95199999999999996</v>
      </c>
      <c r="E180" t="s">
        <v>387</v>
      </c>
      <c r="F180">
        <v>3.3530000000000002</v>
      </c>
    </row>
    <row r="181" spans="1:6">
      <c r="A181" t="s">
        <v>429</v>
      </c>
    </row>
    <row r="182" spans="1:6">
      <c r="A182" t="s">
        <v>16</v>
      </c>
    </row>
    <row r="183" spans="1:6">
      <c r="A183" t="s">
        <v>1</v>
      </c>
      <c r="B183" s="1">
        <v>5.8000000000000003E-2</v>
      </c>
      <c r="C183" t="s">
        <v>386</v>
      </c>
      <c r="D183" s="1">
        <v>0.94199999999999995</v>
      </c>
      <c r="E183" t="s">
        <v>387</v>
      </c>
      <c r="F183">
        <v>7.6040000000000001</v>
      </c>
    </row>
    <row r="185" spans="1:6">
      <c r="A185" t="s">
        <v>393</v>
      </c>
      <c r="B185">
        <v>46</v>
      </c>
      <c r="C185" t="s">
        <v>394</v>
      </c>
      <c r="D185" t="s">
        <v>395</v>
      </c>
    </row>
    <row r="186" spans="1:6">
      <c r="A186" t="s">
        <v>1</v>
      </c>
      <c r="B186" s="2">
        <v>0.05</v>
      </c>
      <c r="C186" t="s">
        <v>386</v>
      </c>
      <c r="D186" s="2">
        <v>0.95</v>
      </c>
      <c r="E186" t="s">
        <v>387</v>
      </c>
      <c r="F186">
        <v>7.915</v>
      </c>
    </row>
    <row r="187" spans="1:6">
      <c r="A187" t="s">
        <v>1376</v>
      </c>
    </row>
    <row r="188" spans="1:6">
      <c r="A188" t="s">
        <v>397</v>
      </c>
      <c r="B188" t="s">
        <v>1377</v>
      </c>
      <c r="C188" t="s">
        <v>394</v>
      </c>
      <c r="D188" t="s">
        <v>395</v>
      </c>
    </row>
    <row r="189" spans="1:6">
      <c r="A189" t="s">
        <v>1</v>
      </c>
      <c r="B189" s="1">
        <v>6.2E-2</v>
      </c>
      <c r="C189" t="s">
        <v>386</v>
      </c>
      <c r="D189" s="1">
        <v>0.93799999999999994</v>
      </c>
      <c r="E189" t="s">
        <v>387</v>
      </c>
      <c r="F189">
        <v>44.179000000000002</v>
      </c>
    </row>
    <row r="191" spans="1:6">
      <c r="A191" t="s">
        <v>393</v>
      </c>
      <c r="B191">
        <v>70</v>
      </c>
      <c r="C191" t="s">
        <v>394</v>
      </c>
      <c r="D191" t="s">
        <v>400</v>
      </c>
    </row>
    <row r="192" spans="1:6">
      <c r="A192" t="s">
        <v>1</v>
      </c>
      <c r="B192" s="1">
        <v>5.1999999999999998E-2</v>
      </c>
      <c r="C192" t="s">
        <v>386</v>
      </c>
      <c r="D192" s="1">
        <v>0.94799999999999995</v>
      </c>
      <c r="E192" t="s">
        <v>387</v>
      </c>
      <c r="F192">
        <v>6.9249999999999998</v>
      </c>
    </row>
    <row r="193" spans="1:6">
      <c r="A193" t="s">
        <v>1378</v>
      </c>
    </row>
    <row r="194" spans="1:6">
      <c r="A194" t="s">
        <v>397</v>
      </c>
      <c r="B194" t="s">
        <v>1379</v>
      </c>
      <c r="C194" t="s">
        <v>394</v>
      </c>
      <c r="D194" t="s">
        <v>400</v>
      </c>
    </row>
    <row r="195" spans="1:6">
      <c r="A195" t="s">
        <v>1</v>
      </c>
      <c r="B195" s="2">
        <v>0.06</v>
      </c>
      <c r="C195" t="s">
        <v>386</v>
      </c>
      <c r="D195" s="2">
        <v>0.94</v>
      </c>
      <c r="E195" t="s">
        <v>387</v>
      </c>
      <c r="F195">
        <v>51.991999999999997</v>
      </c>
    </row>
    <row r="197" spans="1:6">
      <c r="A197" t="s">
        <v>1124</v>
      </c>
    </row>
    <row r="198" spans="1:6">
      <c r="A198" t="s">
        <v>1275</v>
      </c>
    </row>
    <row r="199" spans="1:6">
      <c r="A199" t="s">
        <v>1276</v>
      </c>
    </row>
    <row r="200" spans="1:6">
      <c r="A200" t="s">
        <v>2</v>
      </c>
    </row>
    <row r="201" spans="1:6">
      <c r="A201" t="s">
        <v>3</v>
      </c>
      <c r="B201">
        <v>2E-3</v>
      </c>
    </row>
    <row r="202" spans="1:6">
      <c r="A202" t="s">
        <v>1</v>
      </c>
      <c r="B202" s="1">
        <v>0.23799999999999999</v>
      </c>
      <c r="C202" t="s">
        <v>386</v>
      </c>
      <c r="D202" s="1">
        <v>0.76200000000000001</v>
      </c>
      <c r="E202" t="s">
        <v>387</v>
      </c>
      <c r="F202">
        <v>1E-3</v>
      </c>
    </row>
    <row r="204" spans="1:6">
      <c r="A204" t="s">
        <v>1165</v>
      </c>
    </row>
    <row r="205" spans="1:6">
      <c r="A205" t="s">
        <v>3</v>
      </c>
      <c r="B205" s="3">
        <v>64638</v>
      </c>
    </row>
    <row r="206" spans="1:6">
      <c r="A206" t="s">
        <v>1</v>
      </c>
      <c r="B206" s="2">
        <v>0.4</v>
      </c>
      <c r="C206" t="s">
        <v>386</v>
      </c>
      <c r="D206" s="2">
        <v>0.6</v>
      </c>
      <c r="E206" t="s">
        <v>387</v>
      </c>
      <c r="F206">
        <v>5.0000000000000001E-3</v>
      </c>
    </row>
    <row r="207" spans="1:6">
      <c r="A207" t="s">
        <v>1169</v>
      </c>
    </row>
    <row r="208" spans="1:6">
      <c r="A208" t="s">
        <v>1380</v>
      </c>
    </row>
    <row r="209" spans="1:6">
      <c r="A209" t="s">
        <v>8</v>
      </c>
      <c r="B209" t="s">
        <v>1381</v>
      </c>
      <c r="C209" t="s">
        <v>394</v>
      </c>
      <c r="D209" t="s">
        <v>395</v>
      </c>
    </row>
    <row r="210" spans="1:6">
      <c r="A210" t="s">
        <v>1</v>
      </c>
      <c r="B210" s="1">
        <v>0.16500000000000001</v>
      </c>
      <c r="C210" t="s">
        <v>386</v>
      </c>
      <c r="D210" s="1">
        <v>0.83499999999999996</v>
      </c>
      <c r="E210" t="s">
        <v>387</v>
      </c>
      <c r="F210">
        <v>0.498</v>
      </c>
    </row>
    <row r="211" spans="1:6">
      <c r="A211" t="s">
        <v>56</v>
      </c>
    </row>
    <row r="212" spans="1:6">
      <c r="A212" t="s">
        <v>11</v>
      </c>
    </row>
    <row r="213" spans="1:6">
      <c r="A213" t="s">
        <v>1</v>
      </c>
      <c r="B213" s="1">
        <v>0.35199999999999998</v>
      </c>
      <c r="C213" t="s">
        <v>386</v>
      </c>
      <c r="D213" s="1">
        <v>0.64800000000000002</v>
      </c>
      <c r="E213" t="s">
        <v>387</v>
      </c>
      <c r="F213">
        <v>1.0999999999999999E-2</v>
      </c>
    </row>
    <row r="215" spans="1:6">
      <c r="A215" t="s">
        <v>8</v>
      </c>
      <c r="B215" t="s">
        <v>156</v>
      </c>
      <c r="C215" t="s">
        <v>394</v>
      </c>
      <c r="D215" t="s">
        <v>400</v>
      </c>
    </row>
    <row r="216" spans="1:6">
      <c r="A216" t="s">
        <v>1</v>
      </c>
      <c r="B216" s="1">
        <v>0.16500000000000001</v>
      </c>
      <c r="C216" t="s">
        <v>386</v>
      </c>
      <c r="D216" s="1">
        <v>0.83499999999999996</v>
      </c>
      <c r="E216" t="s">
        <v>387</v>
      </c>
      <c r="F216">
        <v>0.45800000000000002</v>
      </c>
    </row>
    <row r="217" spans="1:6">
      <c r="A217" t="s">
        <v>56</v>
      </c>
    </row>
    <row r="218" spans="1:6">
      <c r="A218" t="s">
        <v>11</v>
      </c>
    </row>
    <row r="219" spans="1:6">
      <c r="A219" t="s">
        <v>1</v>
      </c>
      <c r="B219" s="1">
        <v>0.26700000000000002</v>
      </c>
      <c r="C219" t="s">
        <v>386</v>
      </c>
      <c r="D219" s="1">
        <v>0.73299999999999998</v>
      </c>
      <c r="E219" t="s">
        <v>387</v>
      </c>
      <c r="F219">
        <v>0.01</v>
      </c>
    </row>
    <row r="221" spans="1:6">
      <c r="A221" t="s">
        <v>1380</v>
      </c>
    </row>
    <row r="222" spans="1:6">
      <c r="A222" t="s">
        <v>13</v>
      </c>
      <c r="B222" t="s">
        <v>1382</v>
      </c>
      <c r="C222" t="s">
        <v>394</v>
      </c>
      <c r="D222" t="s">
        <v>395</v>
      </c>
    </row>
    <row r="223" spans="1:6">
      <c r="A223" t="s">
        <v>1</v>
      </c>
      <c r="B223" s="1">
        <v>5.5E-2</v>
      </c>
      <c r="C223" t="s">
        <v>386</v>
      </c>
      <c r="D223" s="1">
        <v>0.94499999999999995</v>
      </c>
      <c r="E223" t="s">
        <v>387</v>
      </c>
      <c r="F223">
        <v>3.3620000000000001</v>
      </c>
    </row>
    <row r="224" spans="1:6">
      <c r="A224" t="s">
        <v>155</v>
      </c>
    </row>
    <row r="225" spans="1:6">
      <c r="A225" t="s">
        <v>16</v>
      </c>
    </row>
    <row r="226" spans="1:6">
      <c r="A226" t="s">
        <v>1</v>
      </c>
      <c r="B226" s="1">
        <v>0.34300000000000003</v>
      </c>
      <c r="C226" t="s">
        <v>386</v>
      </c>
      <c r="D226" s="1">
        <v>0.65700000000000003</v>
      </c>
      <c r="E226" t="s">
        <v>387</v>
      </c>
      <c r="F226">
        <v>0.22</v>
      </c>
    </row>
    <row r="228" spans="1:6">
      <c r="A228" t="s">
        <v>13</v>
      </c>
      <c r="B228" t="s">
        <v>1383</v>
      </c>
      <c r="C228" t="s">
        <v>394</v>
      </c>
      <c r="D228" t="s">
        <v>400</v>
      </c>
    </row>
    <row r="229" spans="1:6">
      <c r="A229" t="s">
        <v>1</v>
      </c>
      <c r="B229" s="1">
        <v>6.4000000000000001E-2</v>
      </c>
      <c r="C229" t="s">
        <v>386</v>
      </c>
      <c r="D229" s="1">
        <v>0.93600000000000005</v>
      </c>
      <c r="E229" t="s">
        <v>387</v>
      </c>
      <c r="F229">
        <v>3.15</v>
      </c>
    </row>
    <row r="230" spans="1:6">
      <c r="A230" t="s">
        <v>1384</v>
      </c>
    </row>
    <row r="231" spans="1:6">
      <c r="A231" t="s">
        <v>16</v>
      </c>
    </row>
    <row r="232" spans="1:6">
      <c r="A232" t="s">
        <v>1</v>
      </c>
      <c r="B232" s="1">
        <v>0.34300000000000003</v>
      </c>
      <c r="C232" t="s">
        <v>386</v>
      </c>
      <c r="D232" s="1">
        <v>0.65700000000000003</v>
      </c>
      <c r="E232" t="s">
        <v>387</v>
      </c>
      <c r="F232">
        <v>0.17899999999999999</v>
      </c>
    </row>
    <row r="234" spans="1:6">
      <c r="A234" t="s">
        <v>393</v>
      </c>
      <c r="B234">
        <v>172</v>
      </c>
      <c r="C234" t="s">
        <v>394</v>
      </c>
      <c r="D234" t="s">
        <v>395</v>
      </c>
    </row>
    <row r="235" spans="1:6">
      <c r="A235" t="s">
        <v>1</v>
      </c>
      <c r="B235" s="1">
        <v>7.2999999999999995E-2</v>
      </c>
      <c r="C235" t="s">
        <v>386</v>
      </c>
      <c r="D235" s="1">
        <v>0.92700000000000005</v>
      </c>
      <c r="E235" t="s">
        <v>387</v>
      </c>
      <c r="F235">
        <v>11.747</v>
      </c>
    </row>
    <row r="236" spans="1:6">
      <c r="A236" t="s">
        <v>1363</v>
      </c>
    </row>
    <row r="237" spans="1:6">
      <c r="A237" t="s">
        <v>397</v>
      </c>
      <c r="B237" t="s">
        <v>1385</v>
      </c>
      <c r="C237" t="s">
        <v>394</v>
      </c>
      <c r="D237" t="s">
        <v>395</v>
      </c>
    </row>
    <row r="238" spans="1:6">
      <c r="A238" t="s">
        <v>1</v>
      </c>
      <c r="B238" s="1">
        <v>0.36199999999999999</v>
      </c>
      <c r="C238" t="s">
        <v>386</v>
      </c>
      <c r="D238" s="1">
        <v>0.63800000000000001</v>
      </c>
      <c r="E238" t="s">
        <v>387</v>
      </c>
      <c r="F238">
        <v>6.85</v>
      </c>
    </row>
    <row r="240" spans="1:6">
      <c r="A240" t="s">
        <v>393</v>
      </c>
      <c r="B240">
        <v>215</v>
      </c>
      <c r="C240" t="s">
        <v>394</v>
      </c>
      <c r="D240" t="s">
        <v>400</v>
      </c>
    </row>
    <row r="241" spans="1:6">
      <c r="A241" t="s">
        <v>1</v>
      </c>
      <c r="B241" s="2">
        <v>0.11</v>
      </c>
      <c r="C241" t="s">
        <v>386</v>
      </c>
      <c r="D241" s="2">
        <v>0.89</v>
      </c>
      <c r="E241" t="s">
        <v>387</v>
      </c>
      <c r="F241">
        <v>8.5129999999999999</v>
      </c>
    </row>
    <row r="242" spans="1:6">
      <c r="A242" t="s">
        <v>1386</v>
      </c>
    </row>
    <row r="243" spans="1:6">
      <c r="A243" t="s">
        <v>397</v>
      </c>
      <c r="B243" t="s">
        <v>1387</v>
      </c>
      <c r="C243" t="s">
        <v>394</v>
      </c>
      <c r="D243" t="s">
        <v>400</v>
      </c>
    </row>
    <row r="244" spans="1:6">
      <c r="A244" t="s">
        <v>1</v>
      </c>
      <c r="B244" s="2">
        <v>0.4</v>
      </c>
      <c r="C244" t="s">
        <v>386</v>
      </c>
      <c r="D244" s="2">
        <v>0.6</v>
      </c>
      <c r="E244" t="s">
        <v>387</v>
      </c>
      <c r="F244">
        <v>1.3380000000000001</v>
      </c>
    </row>
    <row r="246" spans="1:6">
      <c r="A246" t="s">
        <v>1125</v>
      </c>
    </row>
    <row r="247" spans="1:6">
      <c r="A247" t="s">
        <v>1277</v>
      </c>
    </row>
    <row r="248" spans="1:6">
      <c r="A248" t="s">
        <v>1278</v>
      </c>
    </row>
    <row r="249" spans="1:6">
      <c r="A249" t="s">
        <v>2</v>
      </c>
    </row>
    <row r="250" spans="1:6">
      <c r="A250" t="s">
        <v>3</v>
      </c>
      <c r="B250">
        <v>0</v>
      </c>
    </row>
    <row r="251" spans="1:6">
      <c r="A251" t="s">
        <v>1</v>
      </c>
      <c r="B251" s="1">
        <v>0.45300000000000001</v>
      </c>
      <c r="C251" t="s">
        <v>386</v>
      </c>
      <c r="D251" s="1">
        <v>0.54700000000000004</v>
      </c>
      <c r="E251" t="s">
        <v>387</v>
      </c>
      <c r="F251">
        <v>1E-3</v>
      </c>
    </row>
    <row r="253" spans="1:6">
      <c r="A253" t="s">
        <v>1165</v>
      </c>
    </row>
    <row r="254" spans="1:6">
      <c r="A254" t="s">
        <v>3</v>
      </c>
      <c r="B254" s="3">
        <v>20847</v>
      </c>
    </row>
    <row r="255" spans="1:6">
      <c r="A255" t="s">
        <v>1</v>
      </c>
      <c r="B255" s="1">
        <v>0.46899999999999997</v>
      </c>
      <c r="C255" t="s">
        <v>386</v>
      </c>
      <c r="D255" s="1">
        <v>0.53100000000000003</v>
      </c>
      <c r="E255" t="s">
        <v>387</v>
      </c>
      <c r="F255">
        <v>2.7E-2</v>
      </c>
    </row>
    <row r="256" spans="1:6">
      <c r="A256" t="s">
        <v>1168</v>
      </c>
    </row>
    <row r="257" spans="1:6">
      <c r="A257" t="s">
        <v>1355</v>
      </c>
    </row>
    <row r="258" spans="1:6">
      <c r="A258" t="s">
        <v>8</v>
      </c>
      <c r="B258" t="s">
        <v>1388</v>
      </c>
      <c r="C258" t="s">
        <v>394</v>
      </c>
      <c r="D258" t="s">
        <v>395</v>
      </c>
    </row>
    <row r="259" spans="1:6">
      <c r="A259" t="s">
        <v>1</v>
      </c>
      <c r="B259" s="1">
        <v>0.26600000000000001</v>
      </c>
      <c r="C259" t="s">
        <v>386</v>
      </c>
      <c r="D259" s="1">
        <v>0.73399999999999999</v>
      </c>
      <c r="E259" t="s">
        <v>387</v>
      </c>
      <c r="F259">
        <v>0.28599999999999998</v>
      </c>
    </row>
    <row r="260" spans="1:6">
      <c r="A260" t="s">
        <v>56</v>
      </c>
    </row>
    <row r="261" spans="1:6">
      <c r="A261" t="s">
        <v>11</v>
      </c>
    </row>
    <row r="262" spans="1:6">
      <c r="A262" t="s">
        <v>1</v>
      </c>
      <c r="B262" s="1">
        <v>0.40600000000000003</v>
      </c>
      <c r="C262" t="s">
        <v>386</v>
      </c>
      <c r="D262" s="1">
        <v>0.59399999999999997</v>
      </c>
      <c r="E262" t="s">
        <v>387</v>
      </c>
      <c r="F262">
        <v>1.0999999999999999E-2</v>
      </c>
    </row>
    <row r="264" spans="1:6">
      <c r="A264" t="s">
        <v>8</v>
      </c>
      <c r="B264" t="s">
        <v>1389</v>
      </c>
      <c r="C264" t="s">
        <v>394</v>
      </c>
      <c r="D264" t="s">
        <v>400</v>
      </c>
    </row>
    <row r="265" spans="1:6">
      <c r="A265" t="s">
        <v>1</v>
      </c>
      <c r="B265" s="1">
        <v>0.29699999999999999</v>
      </c>
      <c r="C265" t="s">
        <v>386</v>
      </c>
      <c r="D265" s="1">
        <v>0.70299999999999996</v>
      </c>
      <c r="E265" t="s">
        <v>387</v>
      </c>
      <c r="F265">
        <v>0.27400000000000002</v>
      </c>
    </row>
    <row r="266" spans="1:6">
      <c r="A266" t="s">
        <v>56</v>
      </c>
    </row>
    <row r="267" spans="1:6">
      <c r="A267" t="s">
        <v>11</v>
      </c>
    </row>
    <row r="268" spans="1:6">
      <c r="A268" t="s">
        <v>1</v>
      </c>
      <c r="B268" s="1">
        <v>0.313</v>
      </c>
      <c r="C268" t="s">
        <v>386</v>
      </c>
      <c r="D268" s="1">
        <v>0.68700000000000006</v>
      </c>
      <c r="E268" t="s">
        <v>387</v>
      </c>
      <c r="F268">
        <v>3.2000000000000001E-2</v>
      </c>
    </row>
    <row r="270" spans="1:6">
      <c r="A270" t="s">
        <v>1355</v>
      </c>
    </row>
    <row r="271" spans="1:6">
      <c r="A271" t="s">
        <v>13</v>
      </c>
      <c r="B271" t="s">
        <v>1390</v>
      </c>
      <c r="C271" t="s">
        <v>394</v>
      </c>
      <c r="D271" t="s">
        <v>395</v>
      </c>
    </row>
    <row r="272" spans="1:6">
      <c r="A272" t="s">
        <v>1</v>
      </c>
      <c r="B272" s="1">
        <v>0.28100000000000003</v>
      </c>
      <c r="C272" t="s">
        <v>386</v>
      </c>
      <c r="D272" s="1">
        <v>0.71899999999999997</v>
      </c>
      <c r="E272" t="s">
        <v>387</v>
      </c>
      <c r="F272">
        <v>1.6759999999999999</v>
      </c>
    </row>
    <row r="273" spans="1:6">
      <c r="A273" t="s">
        <v>1391</v>
      </c>
    </row>
    <row r="274" spans="1:6">
      <c r="A274" t="s">
        <v>16</v>
      </c>
    </row>
    <row r="275" spans="1:6">
      <c r="A275" t="s">
        <v>1</v>
      </c>
      <c r="B275" s="1">
        <v>0.375</v>
      </c>
      <c r="C275" t="s">
        <v>386</v>
      </c>
      <c r="D275" s="1">
        <v>0.625</v>
      </c>
      <c r="E275" t="s">
        <v>387</v>
      </c>
      <c r="F275">
        <v>0.05</v>
      </c>
    </row>
    <row r="277" spans="1:6">
      <c r="A277" t="s">
        <v>13</v>
      </c>
      <c r="B277" t="s">
        <v>1392</v>
      </c>
      <c r="C277" t="s">
        <v>394</v>
      </c>
      <c r="D277" t="s">
        <v>400</v>
      </c>
    </row>
    <row r="278" spans="1:6">
      <c r="A278" t="s">
        <v>1</v>
      </c>
      <c r="B278" s="1">
        <v>0.26600000000000001</v>
      </c>
      <c r="C278" t="s">
        <v>386</v>
      </c>
      <c r="D278" s="1">
        <v>0.73399999999999999</v>
      </c>
      <c r="E278" t="s">
        <v>387</v>
      </c>
      <c r="F278">
        <v>1.41</v>
      </c>
    </row>
    <row r="279" spans="1:6">
      <c r="A279" t="s">
        <v>125</v>
      </c>
    </row>
    <row r="280" spans="1:6">
      <c r="A280" t="s">
        <v>16</v>
      </c>
    </row>
    <row r="281" spans="1:6">
      <c r="A281" t="s">
        <v>1</v>
      </c>
      <c r="B281" s="1">
        <v>0.46899999999999997</v>
      </c>
      <c r="C281" t="s">
        <v>386</v>
      </c>
      <c r="D281" s="1">
        <v>0.53100000000000003</v>
      </c>
      <c r="E281" t="s">
        <v>387</v>
      </c>
      <c r="F281">
        <v>1.4E-2</v>
      </c>
    </row>
    <row r="283" spans="1:6">
      <c r="A283" t="s">
        <v>393</v>
      </c>
      <c r="B283">
        <v>72</v>
      </c>
      <c r="C283" t="s">
        <v>394</v>
      </c>
      <c r="D283" t="s">
        <v>395</v>
      </c>
    </row>
    <row r="284" spans="1:6">
      <c r="A284" t="s">
        <v>1</v>
      </c>
      <c r="B284" s="1">
        <v>0.313</v>
      </c>
      <c r="C284" t="s">
        <v>386</v>
      </c>
      <c r="D284" s="1">
        <v>0.68700000000000006</v>
      </c>
      <c r="E284" t="s">
        <v>387</v>
      </c>
      <c r="F284">
        <v>2.8809999999999998</v>
      </c>
    </row>
    <row r="285" spans="1:6">
      <c r="A285" t="s">
        <v>10</v>
      </c>
    </row>
    <row r="286" spans="1:6">
      <c r="A286" t="s">
        <v>397</v>
      </c>
      <c r="B286" t="s">
        <v>1393</v>
      </c>
      <c r="C286" t="s">
        <v>394</v>
      </c>
      <c r="D286" t="s">
        <v>395</v>
      </c>
    </row>
    <row r="287" spans="1:6">
      <c r="A287" t="s">
        <v>1</v>
      </c>
      <c r="B287" s="1">
        <v>0.39100000000000001</v>
      </c>
      <c r="C287" t="s">
        <v>386</v>
      </c>
      <c r="D287" s="1">
        <v>0.60899999999999999</v>
      </c>
      <c r="E287" t="s">
        <v>387</v>
      </c>
      <c r="F287">
        <v>4.9000000000000002E-2</v>
      </c>
    </row>
    <row r="289" spans="1:6">
      <c r="A289" t="s">
        <v>393</v>
      </c>
      <c r="B289">
        <v>28</v>
      </c>
      <c r="C289" t="s">
        <v>394</v>
      </c>
      <c r="D289" t="s">
        <v>400</v>
      </c>
    </row>
    <row r="290" spans="1:6">
      <c r="A290" t="s">
        <v>1</v>
      </c>
      <c r="B290" s="1">
        <v>0.34399999999999997</v>
      </c>
      <c r="C290" t="s">
        <v>386</v>
      </c>
      <c r="D290" s="1">
        <v>0.65600000000000003</v>
      </c>
      <c r="E290" t="s">
        <v>387</v>
      </c>
      <c r="F290">
        <v>2.585</v>
      </c>
    </row>
    <row r="291" spans="1:6">
      <c r="A291" t="s">
        <v>21</v>
      </c>
    </row>
    <row r="292" spans="1:6">
      <c r="A292" t="s">
        <v>397</v>
      </c>
      <c r="B292" t="s">
        <v>1394</v>
      </c>
      <c r="C292" t="s">
        <v>394</v>
      </c>
      <c r="D292" t="s">
        <v>400</v>
      </c>
    </row>
    <row r="293" spans="1:6">
      <c r="A293" t="s">
        <v>1</v>
      </c>
      <c r="B293" s="1">
        <v>0.375</v>
      </c>
      <c r="C293" t="s">
        <v>386</v>
      </c>
      <c r="D293" s="1">
        <v>0.625</v>
      </c>
      <c r="E293" t="s">
        <v>387</v>
      </c>
      <c r="F293">
        <v>7.0999999999999994E-2</v>
      </c>
    </row>
    <row r="295" spans="1:6">
      <c r="A295" t="s">
        <v>1126</v>
      </c>
    </row>
    <row r="296" spans="1:6">
      <c r="A296" t="s">
        <v>1279</v>
      </c>
    </row>
    <row r="297" spans="1:6">
      <c r="A297" t="s">
        <v>1280</v>
      </c>
    </row>
    <row r="298" spans="1:6">
      <c r="A298" t="s">
        <v>2</v>
      </c>
    </row>
    <row r="299" spans="1:6">
      <c r="A299" t="s">
        <v>3</v>
      </c>
      <c r="B299">
        <v>0</v>
      </c>
    </row>
    <row r="300" spans="1:6">
      <c r="A300" t="s">
        <v>1</v>
      </c>
      <c r="B300" s="1">
        <v>0.39900000000000002</v>
      </c>
      <c r="C300" t="s">
        <v>386</v>
      </c>
      <c r="D300" s="1">
        <v>0.60099999999999998</v>
      </c>
      <c r="E300" t="s">
        <v>387</v>
      </c>
      <c r="F300">
        <v>1.9E-2</v>
      </c>
    </row>
    <row r="302" spans="1:6">
      <c r="A302" t="s">
        <v>1165</v>
      </c>
    </row>
    <row r="303" spans="1:6">
      <c r="A303" t="s">
        <v>3</v>
      </c>
      <c r="B303" s="3">
        <v>40709</v>
      </c>
    </row>
    <row r="304" spans="1:6">
      <c r="A304" t="s">
        <v>1</v>
      </c>
      <c r="B304" s="1">
        <v>0.42199999999999999</v>
      </c>
      <c r="C304" t="s">
        <v>386</v>
      </c>
      <c r="D304" s="1">
        <v>0.57799999999999996</v>
      </c>
      <c r="E304" t="s">
        <v>387</v>
      </c>
      <c r="F304">
        <v>0.107</v>
      </c>
    </row>
    <row r="305" spans="1:6">
      <c r="A305" t="s">
        <v>1178</v>
      </c>
    </row>
    <row r="306" spans="1:6">
      <c r="A306" t="s">
        <v>1395</v>
      </c>
    </row>
    <row r="307" spans="1:6">
      <c r="A307" t="s">
        <v>8</v>
      </c>
      <c r="B307" t="s">
        <v>1396</v>
      </c>
      <c r="C307" t="s">
        <v>394</v>
      </c>
      <c r="D307" t="s">
        <v>395</v>
      </c>
    </row>
    <row r="308" spans="1:6">
      <c r="A308" t="s">
        <v>1</v>
      </c>
      <c r="B308" s="1">
        <v>0.47299999999999998</v>
      </c>
      <c r="C308" t="s">
        <v>386</v>
      </c>
      <c r="D308" s="1">
        <v>0.52700000000000002</v>
      </c>
      <c r="E308" t="s">
        <v>387</v>
      </c>
      <c r="F308">
        <v>0.92800000000000005</v>
      </c>
    </row>
    <row r="309" spans="1:6">
      <c r="A309" t="s">
        <v>56</v>
      </c>
    </row>
    <row r="310" spans="1:6">
      <c r="A310" t="s">
        <v>11</v>
      </c>
    </row>
    <row r="311" spans="1:6">
      <c r="A311" t="s">
        <v>1</v>
      </c>
      <c r="B311" s="1">
        <v>0.48399999999999999</v>
      </c>
      <c r="C311" t="s">
        <v>386</v>
      </c>
      <c r="D311" s="1">
        <v>0.51600000000000001</v>
      </c>
      <c r="E311" t="s">
        <v>387</v>
      </c>
      <c r="F311">
        <v>3.2000000000000001E-2</v>
      </c>
    </row>
    <row r="313" spans="1:6">
      <c r="A313" t="s">
        <v>8</v>
      </c>
      <c r="B313" t="s">
        <v>1397</v>
      </c>
      <c r="C313" t="s">
        <v>394</v>
      </c>
      <c r="D313" t="s">
        <v>400</v>
      </c>
    </row>
    <row r="314" spans="1:6">
      <c r="A314" t="s">
        <v>1</v>
      </c>
      <c r="B314" s="1">
        <v>0.505</v>
      </c>
      <c r="C314" t="s">
        <v>386</v>
      </c>
      <c r="D314" s="1">
        <v>0.495</v>
      </c>
      <c r="E314" t="s">
        <v>387</v>
      </c>
      <c r="F314">
        <v>0.95399999999999996</v>
      </c>
    </row>
    <row r="315" spans="1:6">
      <c r="A315" t="s">
        <v>44</v>
      </c>
    </row>
    <row r="316" spans="1:6">
      <c r="A316" t="s">
        <v>11</v>
      </c>
    </row>
    <row r="317" spans="1:6">
      <c r="A317" t="s">
        <v>1</v>
      </c>
      <c r="B317" s="1">
        <v>0.47399999999999998</v>
      </c>
      <c r="C317" t="s">
        <v>386</v>
      </c>
      <c r="D317" s="1">
        <v>0.52600000000000002</v>
      </c>
      <c r="E317" t="s">
        <v>387</v>
      </c>
      <c r="F317">
        <v>4.2999999999999997E-2</v>
      </c>
    </row>
    <row r="319" spans="1:6">
      <c r="A319" t="s">
        <v>1395</v>
      </c>
    </row>
    <row r="320" spans="1:6">
      <c r="A320" t="s">
        <v>13</v>
      </c>
      <c r="B320" t="s">
        <v>1398</v>
      </c>
      <c r="C320" t="s">
        <v>394</v>
      </c>
      <c r="D320" t="s">
        <v>395</v>
      </c>
    </row>
    <row r="321" spans="1:6">
      <c r="A321" t="s">
        <v>1</v>
      </c>
      <c r="B321" s="1">
        <v>0.51800000000000002</v>
      </c>
      <c r="C321" t="s">
        <v>386</v>
      </c>
      <c r="D321" s="1">
        <v>0.48199999999999998</v>
      </c>
      <c r="E321" t="s">
        <v>387</v>
      </c>
      <c r="F321">
        <v>1.929</v>
      </c>
    </row>
    <row r="322" spans="1:6">
      <c r="A322" t="s">
        <v>92</v>
      </c>
    </row>
    <row r="323" spans="1:6">
      <c r="A323" t="s">
        <v>16</v>
      </c>
    </row>
    <row r="324" spans="1:6">
      <c r="A324" t="s">
        <v>1</v>
      </c>
      <c r="B324" s="1">
        <v>0.47899999999999998</v>
      </c>
      <c r="C324" t="s">
        <v>386</v>
      </c>
      <c r="D324" s="1">
        <v>0.52100000000000002</v>
      </c>
      <c r="E324" t="s">
        <v>387</v>
      </c>
      <c r="F324">
        <v>0.57299999999999995</v>
      </c>
    </row>
    <row r="326" spans="1:6">
      <c r="A326" t="s">
        <v>13</v>
      </c>
      <c r="B326" t="s">
        <v>1399</v>
      </c>
      <c r="C326" t="s">
        <v>394</v>
      </c>
      <c r="D326" t="s">
        <v>400</v>
      </c>
    </row>
    <row r="327" spans="1:6">
      <c r="A327" t="s">
        <v>1</v>
      </c>
      <c r="B327" s="1">
        <v>0.49099999999999999</v>
      </c>
      <c r="C327" t="s">
        <v>386</v>
      </c>
      <c r="D327" s="1">
        <v>0.50900000000000001</v>
      </c>
      <c r="E327" t="s">
        <v>387</v>
      </c>
      <c r="F327">
        <v>2.5379999999999998</v>
      </c>
    </row>
    <row r="328" spans="1:6">
      <c r="A328" t="s">
        <v>125</v>
      </c>
    </row>
    <row r="329" spans="1:6">
      <c r="A329" t="s">
        <v>16</v>
      </c>
    </row>
    <row r="330" spans="1:6">
      <c r="A330" t="s">
        <v>1</v>
      </c>
      <c r="B330" s="1">
        <v>0.51200000000000001</v>
      </c>
      <c r="C330" t="s">
        <v>386</v>
      </c>
      <c r="D330" s="1">
        <v>0.48799999999999999</v>
      </c>
      <c r="E330" t="s">
        <v>387</v>
      </c>
      <c r="F330">
        <v>9.9000000000000005E-2</v>
      </c>
    </row>
    <row r="332" spans="1:6">
      <c r="A332" t="s">
        <v>393</v>
      </c>
      <c r="B332">
        <v>256</v>
      </c>
      <c r="C332" t="s">
        <v>394</v>
      </c>
      <c r="D332" t="s">
        <v>395</v>
      </c>
    </row>
    <row r="333" spans="1:6">
      <c r="A333" t="s">
        <v>1</v>
      </c>
      <c r="B333" s="1">
        <v>0.51800000000000002</v>
      </c>
      <c r="C333" t="s">
        <v>386</v>
      </c>
      <c r="D333" s="1">
        <v>0.48199999999999998</v>
      </c>
      <c r="E333" t="s">
        <v>387</v>
      </c>
      <c r="F333">
        <v>6.7850000000000001</v>
      </c>
    </row>
    <row r="334" spans="1:6">
      <c r="A334" t="s">
        <v>58</v>
      </c>
    </row>
    <row r="335" spans="1:6">
      <c r="A335" t="s">
        <v>397</v>
      </c>
      <c r="B335" t="s">
        <v>1400</v>
      </c>
      <c r="C335" t="s">
        <v>394</v>
      </c>
      <c r="D335" t="s">
        <v>395</v>
      </c>
    </row>
    <row r="336" spans="1:6">
      <c r="A336" t="s">
        <v>1</v>
      </c>
      <c r="B336" s="1">
        <v>0.46500000000000002</v>
      </c>
      <c r="C336" t="s">
        <v>386</v>
      </c>
      <c r="D336" s="1">
        <v>0.53500000000000003</v>
      </c>
      <c r="E336" t="s">
        <v>387</v>
      </c>
      <c r="F336">
        <v>6.4180000000000001</v>
      </c>
    </row>
    <row r="338" spans="1:6">
      <c r="A338" t="s">
        <v>393</v>
      </c>
      <c r="B338">
        <v>256</v>
      </c>
      <c r="C338" t="s">
        <v>394</v>
      </c>
      <c r="D338" t="s">
        <v>400</v>
      </c>
    </row>
    <row r="339" spans="1:6">
      <c r="A339" t="s">
        <v>1</v>
      </c>
      <c r="B339" s="1">
        <v>0.51800000000000002</v>
      </c>
      <c r="C339" t="s">
        <v>386</v>
      </c>
      <c r="D339" s="1">
        <v>0.48199999999999998</v>
      </c>
      <c r="E339" t="s">
        <v>387</v>
      </c>
      <c r="F339">
        <v>6.7439999999999998</v>
      </c>
    </row>
    <row r="340" spans="1:6">
      <c r="A340" t="s">
        <v>1401</v>
      </c>
    </row>
    <row r="341" spans="1:6">
      <c r="A341" t="s">
        <v>397</v>
      </c>
      <c r="B341" t="s">
        <v>1402</v>
      </c>
      <c r="C341" t="s">
        <v>394</v>
      </c>
      <c r="D341" t="s">
        <v>400</v>
      </c>
    </row>
    <row r="342" spans="1:6">
      <c r="A342" t="s">
        <v>1</v>
      </c>
      <c r="B342" s="1">
        <v>0.47099999999999997</v>
      </c>
      <c r="C342" t="s">
        <v>386</v>
      </c>
      <c r="D342" s="1">
        <v>0.52900000000000003</v>
      </c>
      <c r="E342" t="s">
        <v>387</v>
      </c>
      <c r="F342">
        <v>0.92600000000000005</v>
      </c>
    </row>
    <row r="344" spans="1:6">
      <c r="A344" t="s">
        <v>1127</v>
      </c>
    </row>
    <row r="345" spans="1:6">
      <c r="A345" t="s">
        <v>1281</v>
      </c>
    </row>
    <row r="346" spans="1:6">
      <c r="A346" t="s">
        <v>1282</v>
      </c>
    </row>
    <row r="347" spans="1:6">
      <c r="A347" t="s">
        <v>2</v>
      </c>
    </row>
    <row r="348" spans="1:6">
      <c r="A348" t="s">
        <v>3</v>
      </c>
      <c r="B348">
        <v>1E-3</v>
      </c>
    </row>
    <row r="349" spans="1:6">
      <c r="A349" t="s">
        <v>1</v>
      </c>
      <c r="B349" s="1">
        <v>0.374</v>
      </c>
      <c r="C349" t="s">
        <v>386</v>
      </c>
      <c r="D349" s="1">
        <v>0.626</v>
      </c>
      <c r="E349" t="s">
        <v>387</v>
      </c>
      <c r="F349">
        <v>7.0000000000000001E-3</v>
      </c>
    </row>
    <row r="351" spans="1:6">
      <c r="A351" t="s">
        <v>1165</v>
      </c>
    </row>
    <row r="352" spans="1:6">
      <c r="A352" t="s">
        <v>3</v>
      </c>
      <c r="B352" s="3">
        <v>246614</v>
      </c>
    </row>
    <row r="353" spans="1:6">
      <c r="A353" t="s">
        <v>1</v>
      </c>
      <c r="B353" s="1">
        <v>0.23899999999999999</v>
      </c>
      <c r="C353" t="s">
        <v>386</v>
      </c>
      <c r="D353" s="1">
        <v>0.76100000000000001</v>
      </c>
      <c r="E353" t="s">
        <v>387</v>
      </c>
      <c r="F353">
        <v>7.5999999999999998E-2</v>
      </c>
    </row>
    <row r="354" spans="1:6">
      <c r="A354" t="s">
        <v>1169</v>
      </c>
    </row>
    <row r="355" spans="1:6">
      <c r="A355" t="s">
        <v>1403</v>
      </c>
    </row>
    <row r="356" spans="1:6">
      <c r="A356" t="s">
        <v>8</v>
      </c>
      <c r="B356" t="s">
        <v>1404</v>
      </c>
      <c r="C356" t="s">
        <v>394</v>
      </c>
      <c r="D356" t="s">
        <v>395</v>
      </c>
    </row>
    <row r="357" spans="1:6">
      <c r="A357" t="s">
        <v>1</v>
      </c>
      <c r="B357" s="2">
        <v>0.31</v>
      </c>
      <c r="C357" t="s">
        <v>386</v>
      </c>
      <c r="D357" s="2">
        <v>0.69</v>
      </c>
      <c r="E357" t="s">
        <v>387</v>
      </c>
      <c r="F357">
        <v>0.749</v>
      </c>
    </row>
    <row r="358" spans="1:6">
      <c r="A358" t="s">
        <v>56</v>
      </c>
    </row>
    <row r="359" spans="1:6">
      <c r="A359" t="s">
        <v>11</v>
      </c>
    </row>
    <row r="360" spans="1:6">
      <c r="A360" t="s">
        <v>1</v>
      </c>
      <c r="B360" s="1">
        <v>0.317</v>
      </c>
      <c r="C360" t="s">
        <v>386</v>
      </c>
      <c r="D360" s="1">
        <v>0.68300000000000005</v>
      </c>
      <c r="E360" t="s">
        <v>387</v>
      </c>
      <c r="F360">
        <v>1.2E-2</v>
      </c>
    </row>
    <row r="362" spans="1:6">
      <c r="A362" t="s">
        <v>8</v>
      </c>
      <c r="B362" t="s">
        <v>1404</v>
      </c>
      <c r="C362" t="s">
        <v>394</v>
      </c>
      <c r="D362" t="s">
        <v>400</v>
      </c>
    </row>
    <row r="363" spans="1:6">
      <c r="A363" t="s">
        <v>1</v>
      </c>
      <c r="B363" s="1">
        <v>0.32100000000000001</v>
      </c>
      <c r="C363" t="s">
        <v>386</v>
      </c>
      <c r="D363" s="1">
        <v>0.67900000000000005</v>
      </c>
      <c r="E363" t="s">
        <v>387</v>
      </c>
      <c r="F363">
        <v>0.746</v>
      </c>
    </row>
    <row r="364" spans="1:6">
      <c r="A364" t="s">
        <v>56</v>
      </c>
    </row>
    <row r="365" spans="1:6">
      <c r="A365" t="s">
        <v>11</v>
      </c>
    </row>
    <row r="366" spans="1:6">
      <c r="A366" t="s">
        <v>1</v>
      </c>
      <c r="B366" s="1">
        <v>0.314</v>
      </c>
      <c r="C366" t="s">
        <v>386</v>
      </c>
      <c r="D366" s="1">
        <v>0.68600000000000005</v>
      </c>
      <c r="E366" t="s">
        <v>387</v>
      </c>
      <c r="F366">
        <v>1.2E-2</v>
      </c>
    </row>
    <row r="368" spans="1:6">
      <c r="A368" t="s">
        <v>1403</v>
      </c>
    </row>
    <row r="369" spans="1:6">
      <c r="A369" t="s">
        <v>13</v>
      </c>
      <c r="B369" t="s">
        <v>1405</v>
      </c>
      <c r="C369" t="s">
        <v>394</v>
      </c>
      <c r="D369" t="s">
        <v>395</v>
      </c>
    </row>
    <row r="370" spans="1:6">
      <c r="A370" t="s">
        <v>1</v>
      </c>
      <c r="B370" s="1">
        <v>0.20799999999999999</v>
      </c>
      <c r="C370" t="s">
        <v>386</v>
      </c>
      <c r="D370" s="1">
        <v>0.79200000000000004</v>
      </c>
      <c r="E370" t="s">
        <v>387</v>
      </c>
      <c r="F370">
        <v>9.6189999999999998</v>
      </c>
    </row>
    <row r="371" spans="1:6">
      <c r="A371" t="s">
        <v>64</v>
      </c>
    </row>
    <row r="372" spans="1:6">
      <c r="A372" t="s">
        <v>16</v>
      </c>
    </row>
    <row r="373" spans="1:6">
      <c r="A373" t="s">
        <v>1</v>
      </c>
      <c r="B373" s="1">
        <v>0.217</v>
      </c>
      <c r="C373" t="s">
        <v>386</v>
      </c>
      <c r="D373" s="1">
        <v>0.78300000000000003</v>
      </c>
      <c r="E373" t="s">
        <v>387</v>
      </c>
      <c r="F373">
        <v>1.2150000000000001</v>
      </c>
    </row>
    <row r="375" spans="1:6">
      <c r="A375" t="s">
        <v>13</v>
      </c>
      <c r="B375" t="s">
        <v>1406</v>
      </c>
      <c r="C375" t="s">
        <v>394</v>
      </c>
      <c r="D375" t="s">
        <v>400</v>
      </c>
    </row>
    <row r="376" spans="1:6">
      <c r="A376" t="s">
        <v>1</v>
      </c>
      <c r="B376" s="1">
        <v>0.20899999999999999</v>
      </c>
      <c r="C376" t="s">
        <v>386</v>
      </c>
      <c r="D376" s="1">
        <v>0.79100000000000004</v>
      </c>
      <c r="E376" t="s">
        <v>387</v>
      </c>
      <c r="F376">
        <v>9.4090000000000007</v>
      </c>
    </row>
    <row r="377" spans="1:6">
      <c r="A377" t="s">
        <v>1407</v>
      </c>
    </row>
    <row r="378" spans="1:6">
      <c r="A378" t="s">
        <v>16</v>
      </c>
    </row>
    <row r="379" spans="1:6">
      <c r="A379" t="s">
        <v>1</v>
      </c>
      <c r="B379" s="1">
        <v>0.23100000000000001</v>
      </c>
      <c r="C379" t="s">
        <v>386</v>
      </c>
      <c r="D379" s="1">
        <v>0.76900000000000002</v>
      </c>
      <c r="E379" t="s">
        <v>387</v>
      </c>
      <c r="F379">
        <v>0.85499999999999998</v>
      </c>
    </row>
    <row r="381" spans="1:6">
      <c r="A381" t="s">
        <v>393</v>
      </c>
      <c r="B381">
        <v>68</v>
      </c>
      <c r="C381" t="s">
        <v>394</v>
      </c>
      <c r="D381" t="s">
        <v>395</v>
      </c>
    </row>
    <row r="382" spans="1:6">
      <c r="A382" t="s">
        <v>1</v>
      </c>
      <c r="B382" s="1">
        <v>0.19800000000000001</v>
      </c>
      <c r="C382" t="s">
        <v>386</v>
      </c>
      <c r="D382" s="1">
        <v>0.80200000000000005</v>
      </c>
      <c r="E382" t="s">
        <v>387</v>
      </c>
      <c r="F382">
        <v>14.561999999999999</v>
      </c>
    </row>
    <row r="383" spans="1:6">
      <c r="A383" t="s">
        <v>15</v>
      </c>
    </row>
    <row r="384" spans="1:6">
      <c r="A384" t="s">
        <v>397</v>
      </c>
      <c r="B384" t="s">
        <v>1408</v>
      </c>
      <c r="C384" t="s">
        <v>394</v>
      </c>
      <c r="D384" t="s">
        <v>395</v>
      </c>
    </row>
    <row r="385" spans="1:6">
      <c r="A385" t="s">
        <v>1</v>
      </c>
      <c r="B385" s="1">
        <v>0.23499999999999999</v>
      </c>
      <c r="C385" t="s">
        <v>386</v>
      </c>
      <c r="D385" s="1">
        <v>0.76500000000000001</v>
      </c>
      <c r="E385" t="s">
        <v>387</v>
      </c>
      <c r="F385">
        <v>2.839</v>
      </c>
    </row>
    <row r="387" spans="1:6">
      <c r="A387" t="s">
        <v>393</v>
      </c>
      <c r="B387">
        <v>68</v>
      </c>
      <c r="C387" t="s">
        <v>394</v>
      </c>
      <c r="D387" t="s">
        <v>400</v>
      </c>
    </row>
    <row r="388" spans="1:6">
      <c r="A388" t="s">
        <v>1</v>
      </c>
      <c r="B388" s="1">
        <v>0.19900000000000001</v>
      </c>
      <c r="C388" t="s">
        <v>386</v>
      </c>
      <c r="D388" s="1">
        <v>0.80100000000000005</v>
      </c>
      <c r="E388" t="s">
        <v>387</v>
      </c>
      <c r="F388">
        <v>14.731999999999999</v>
      </c>
    </row>
    <row r="389" spans="1:6">
      <c r="A389" t="s">
        <v>108</v>
      </c>
    </row>
    <row r="390" spans="1:6">
      <c r="A390" t="s">
        <v>397</v>
      </c>
      <c r="B390" t="s">
        <v>1409</v>
      </c>
      <c r="C390" t="s">
        <v>394</v>
      </c>
      <c r="D390" t="s">
        <v>400</v>
      </c>
    </row>
    <row r="391" spans="1:6">
      <c r="A391" t="s">
        <v>1</v>
      </c>
      <c r="B391" s="1">
        <v>0.24099999999999999</v>
      </c>
      <c r="C391" t="s">
        <v>386</v>
      </c>
      <c r="D391" s="1">
        <v>0.75900000000000001</v>
      </c>
      <c r="E391" t="s">
        <v>387</v>
      </c>
      <c r="F391">
        <v>3.3380000000000001</v>
      </c>
    </row>
    <row r="393" spans="1:6">
      <c r="A393" t="s">
        <v>1128</v>
      </c>
    </row>
    <row r="394" spans="1:6">
      <c r="A394" t="s">
        <v>1283</v>
      </c>
    </row>
    <row r="395" spans="1:6">
      <c r="A395" t="s">
        <v>1284</v>
      </c>
    </row>
    <row r="396" spans="1:6">
      <c r="A396" t="s">
        <v>2</v>
      </c>
    </row>
    <row r="397" spans="1:6">
      <c r="A397" t="s">
        <v>3</v>
      </c>
      <c r="B397">
        <v>0</v>
      </c>
    </row>
    <row r="398" spans="1:6">
      <c r="A398" t="s">
        <v>1</v>
      </c>
      <c r="B398" s="2">
        <v>0.18</v>
      </c>
      <c r="C398" t="s">
        <v>386</v>
      </c>
      <c r="D398" s="2">
        <v>0.82</v>
      </c>
      <c r="E398" t="s">
        <v>387</v>
      </c>
      <c r="F398">
        <v>0</v>
      </c>
    </row>
    <row r="400" spans="1:6">
      <c r="A400" t="s">
        <v>1165</v>
      </c>
    </row>
    <row r="401" spans="1:6">
      <c r="A401" t="s">
        <v>3</v>
      </c>
      <c r="B401" s="3">
        <v>23558</v>
      </c>
    </row>
    <row r="402" spans="1:6">
      <c r="A402" t="s">
        <v>1</v>
      </c>
      <c r="B402" s="1">
        <v>0.215</v>
      </c>
      <c r="C402" t="s">
        <v>386</v>
      </c>
      <c r="D402" s="1">
        <v>0.78500000000000003</v>
      </c>
      <c r="E402" t="s">
        <v>387</v>
      </c>
      <c r="F402">
        <v>7.0000000000000001E-3</v>
      </c>
    </row>
    <row r="403" spans="1:6">
      <c r="A403" t="s">
        <v>1169</v>
      </c>
    </row>
    <row r="404" spans="1:6">
      <c r="A404" t="s">
        <v>1403</v>
      </c>
    </row>
    <row r="405" spans="1:6">
      <c r="A405" t="s">
        <v>8</v>
      </c>
      <c r="B405" t="s">
        <v>1410</v>
      </c>
      <c r="C405" t="s">
        <v>394</v>
      </c>
      <c r="D405" t="s">
        <v>395</v>
      </c>
    </row>
    <row r="406" spans="1:6">
      <c r="A406" t="s">
        <v>1</v>
      </c>
      <c r="B406" s="1">
        <v>0.188</v>
      </c>
      <c r="C406" t="s">
        <v>386</v>
      </c>
      <c r="D406" s="1">
        <v>0.81200000000000006</v>
      </c>
      <c r="E406" t="s">
        <v>387</v>
      </c>
      <c r="F406">
        <v>0.192</v>
      </c>
    </row>
    <row r="407" spans="1:6">
      <c r="A407" t="s">
        <v>56</v>
      </c>
    </row>
    <row r="408" spans="1:6">
      <c r="A408" t="s">
        <v>11</v>
      </c>
    </row>
    <row r="409" spans="1:6">
      <c r="A409" t="s">
        <v>1</v>
      </c>
      <c r="B409" s="1">
        <v>0.20499999999999999</v>
      </c>
      <c r="C409" t="s">
        <v>386</v>
      </c>
      <c r="D409" s="1">
        <v>0.79500000000000004</v>
      </c>
      <c r="E409" t="s">
        <v>387</v>
      </c>
      <c r="F409">
        <v>8.0000000000000002E-3</v>
      </c>
    </row>
    <row r="411" spans="1:6">
      <c r="A411" t="s">
        <v>8</v>
      </c>
      <c r="B411" t="s">
        <v>1411</v>
      </c>
      <c r="C411" t="s">
        <v>394</v>
      </c>
      <c r="D411" t="s">
        <v>400</v>
      </c>
    </row>
    <row r="412" spans="1:6">
      <c r="A412" t="s">
        <v>1</v>
      </c>
      <c r="B412" s="2">
        <v>0.19</v>
      </c>
      <c r="C412" t="s">
        <v>386</v>
      </c>
      <c r="D412" s="2">
        <v>0.81</v>
      </c>
      <c r="E412" t="s">
        <v>387</v>
      </c>
      <c r="F412">
        <v>0.183</v>
      </c>
    </row>
    <row r="413" spans="1:6">
      <c r="A413" t="s">
        <v>56</v>
      </c>
    </row>
    <row r="414" spans="1:6">
      <c r="A414" t="s">
        <v>11</v>
      </c>
    </row>
    <row r="415" spans="1:6">
      <c r="A415" t="s">
        <v>1</v>
      </c>
      <c r="B415" s="1">
        <v>0.20499999999999999</v>
      </c>
      <c r="C415" t="s">
        <v>386</v>
      </c>
      <c r="D415" s="1">
        <v>0.79500000000000004</v>
      </c>
      <c r="E415" t="s">
        <v>387</v>
      </c>
      <c r="F415">
        <v>7.0000000000000001E-3</v>
      </c>
    </row>
    <row r="417" spans="1:6">
      <c r="A417" t="s">
        <v>1403</v>
      </c>
    </row>
    <row r="418" spans="1:6">
      <c r="A418" t="s">
        <v>13</v>
      </c>
      <c r="B418" t="s">
        <v>50</v>
      </c>
      <c r="C418" t="s">
        <v>394</v>
      </c>
      <c r="D418" t="s">
        <v>395</v>
      </c>
    </row>
    <row r="419" spans="1:6">
      <c r="A419" t="s">
        <v>1</v>
      </c>
      <c r="B419" s="2">
        <v>0.17</v>
      </c>
      <c r="C419" t="s">
        <v>386</v>
      </c>
      <c r="D419" s="2">
        <v>0.83</v>
      </c>
      <c r="E419" t="s">
        <v>387</v>
      </c>
      <c r="F419">
        <v>0.66400000000000003</v>
      </c>
    </row>
    <row r="420" spans="1:6">
      <c r="A420" t="s">
        <v>564</v>
      </c>
    </row>
    <row r="421" spans="1:6">
      <c r="A421" t="s">
        <v>16</v>
      </c>
    </row>
    <row r="422" spans="1:6">
      <c r="A422" t="s">
        <v>1</v>
      </c>
      <c r="B422" s="1">
        <v>0.13700000000000001</v>
      </c>
      <c r="C422" t="s">
        <v>386</v>
      </c>
      <c r="D422" s="1">
        <v>0.86299999999999999</v>
      </c>
      <c r="E422" t="s">
        <v>387</v>
      </c>
      <c r="F422">
        <v>5.5E-2</v>
      </c>
    </row>
    <row r="424" spans="1:6">
      <c r="A424" t="s">
        <v>13</v>
      </c>
      <c r="B424" t="s">
        <v>1412</v>
      </c>
      <c r="C424" t="s">
        <v>394</v>
      </c>
      <c r="D424" t="s">
        <v>400</v>
      </c>
    </row>
    <row r="425" spans="1:6">
      <c r="A425" t="s">
        <v>1</v>
      </c>
      <c r="B425" s="2">
        <v>0.17</v>
      </c>
      <c r="C425" t="s">
        <v>386</v>
      </c>
      <c r="D425" s="2">
        <v>0.83</v>
      </c>
      <c r="E425" t="s">
        <v>387</v>
      </c>
      <c r="F425">
        <v>0.64200000000000002</v>
      </c>
    </row>
    <row r="426" spans="1:6">
      <c r="A426" t="s">
        <v>1401</v>
      </c>
    </row>
    <row r="427" spans="1:6">
      <c r="A427" t="s">
        <v>16</v>
      </c>
    </row>
    <row r="428" spans="1:6">
      <c r="A428" t="s">
        <v>1</v>
      </c>
      <c r="B428" s="1">
        <v>0.161</v>
      </c>
      <c r="C428" t="s">
        <v>386</v>
      </c>
      <c r="D428" s="1">
        <v>0.83899999999999997</v>
      </c>
      <c r="E428" t="s">
        <v>387</v>
      </c>
      <c r="F428">
        <v>5.2999999999999999E-2</v>
      </c>
    </row>
    <row r="430" spans="1:6">
      <c r="A430" t="s">
        <v>393</v>
      </c>
      <c r="B430">
        <v>80</v>
      </c>
      <c r="C430" t="s">
        <v>394</v>
      </c>
      <c r="D430" t="s">
        <v>395</v>
      </c>
    </row>
    <row r="431" spans="1:6">
      <c r="A431" t="s">
        <v>1</v>
      </c>
      <c r="B431" s="2">
        <v>0.22</v>
      </c>
      <c r="C431" t="s">
        <v>386</v>
      </c>
      <c r="D431" s="2">
        <v>0.78</v>
      </c>
      <c r="E431" t="s">
        <v>387</v>
      </c>
      <c r="F431">
        <v>0.75600000000000001</v>
      </c>
    </row>
    <row r="432" spans="1:6">
      <c r="A432" t="s">
        <v>541</v>
      </c>
    </row>
    <row r="433" spans="1:6">
      <c r="A433" t="s">
        <v>397</v>
      </c>
      <c r="B433" t="s">
        <v>1413</v>
      </c>
      <c r="C433" t="s">
        <v>394</v>
      </c>
      <c r="D433" t="s">
        <v>395</v>
      </c>
    </row>
    <row r="434" spans="1:6">
      <c r="A434" t="s">
        <v>1</v>
      </c>
      <c r="B434" s="2">
        <v>0.2</v>
      </c>
      <c r="C434" t="s">
        <v>386</v>
      </c>
      <c r="D434" s="2">
        <v>0.8</v>
      </c>
      <c r="E434" t="s">
        <v>387</v>
      </c>
      <c r="F434">
        <v>0.19600000000000001</v>
      </c>
    </row>
    <row r="436" spans="1:6">
      <c r="A436" t="s">
        <v>393</v>
      </c>
      <c r="B436">
        <v>24</v>
      </c>
      <c r="C436" t="s">
        <v>394</v>
      </c>
      <c r="D436" t="s">
        <v>400</v>
      </c>
    </row>
    <row r="437" spans="1:6">
      <c r="A437" t="s">
        <v>1</v>
      </c>
      <c r="B437" s="1">
        <v>0.20300000000000001</v>
      </c>
      <c r="C437" t="s">
        <v>386</v>
      </c>
      <c r="D437" s="1">
        <v>0.79700000000000004</v>
      </c>
      <c r="E437" t="s">
        <v>387</v>
      </c>
      <c r="F437">
        <v>0.81100000000000005</v>
      </c>
    </row>
    <row r="438" spans="1:6">
      <c r="A438" t="s">
        <v>92</v>
      </c>
    </row>
    <row r="439" spans="1:6">
      <c r="A439" t="s">
        <v>397</v>
      </c>
      <c r="B439" t="s">
        <v>1414</v>
      </c>
      <c r="C439" t="s">
        <v>394</v>
      </c>
      <c r="D439" t="s">
        <v>400</v>
      </c>
    </row>
    <row r="440" spans="1:6">
      <c r="A440" t="s">
        <v>1</v>
      </c>
      <c r="B440" s="1">
        <v>0.19500000000000001</v>
      </c>
      <c r="C440" t="s">
        <v>386</v>
      </c>
      <c r="D440" s="1">
        <v>0.80500000000000005</v>
      </c>
      <c r="E440" t="s">
        <v>387</v>
      </c>
      <c r="F440">
        <v>0.33200000000000002</v>
      </c>
    </row>
    <row r="442" spans="1:6">
      <c r="A442" t="s">
        <v>1129</v>
      </c>
    </row>
    <row r="443" spans="1:6">
      <c r="A443" t="s">
        <v>1285</v>
      </c>
    </row>
    <row r="444" spans="1:6">
      <c r="A444" t="s">
        <v>1286</v>
      </c>
    </row>
    <row r="445" spans="1:6">
      <c r="A445" t="s">
        <v>2</v>
      </c>
    </row>
    <row r="446" spans="1:6">
      <c r="A446" t="s">
        <v>3</v>
      </c>
      <c r="B446">
        <v>0</v>
      </c>
    </row>
    <row r="447" spans="1:6">
      <c r="A447" t="s">
        <v>1</v>
      </c>
      <c r="B447" s="1">
        <v>0.35399999999999998</v>
      </c>
      <c r="C447" t="s">
        <v>386</v>
      </c>
      <c r="D447" s="1">
        <v>0.64600000000000002</v>
      </c>
      <c r="E447" t="s">
        <v>387</v>
      </c>
      <c r="F447">
        <v>1E-3</v>
      </c>
    </row>
    <row r="449" spans="1:6">
      <c r="A449" t="s">
        <v>1165</v>
      </c>
    </row>
    <row r="450" spans="1:6">
      <c r="A450" t="s">
        <v>3</v>
      </c>
      <c r="B450" s="3">
        <v>36442</v>
      </c>
    </row>
    <row r="451" spans="1:6">
      <c r="A451" t="s">
        <v>1</v>
      </c>
      <c r="B451" s="2">
        <v>0.21</v>
      </c>
      <c r="C451" t="s">
        <v>386</v>
      </c>
      <c r="D451" s="2">
        <v>0.79</v>
      </c>
      <c r="E451" t="s">
        <v>387</v>
      </c>
      <c r="F451">
        <v>2.3E-2</v>
      </c>
    </row>
    <row r="452" spans="1:6">
      <c r="A452" t="s">
        <v>1170</v>
      </c>
    </row>
    <row r="453" spans="1:6">
      <c r="A453" t="s">
        <v>1403</v>
      </c>
    </row>
    <row r="454" spans="1:6">
      <c r="A454" t="s">
        <v>8</v>
      </c>
      <c r="B454" t="s">
        <v>1415</v>
      </c>
      <c r="C454" t="s">
        <v>394</v>
      </c>
      <c r="D454" t="s">
        <v>395</v>
      </c>
    </row>
    <row r="455" spans="1:6">
      <c r="A455" t="s">
        <v>1</v>
      </c>
      <c r="B455" s="1">
        <v>0.28799999999999998</v>
      </c>
      <c r="C455" t="s">
        <v>386</v>
      </c>
      <c r="D455" s="1">
        <v>0.71199999999999997</v>
      </c>
      <c r="E455" t="s">
        <v>387</v>
      </c>
      <c r="F455">
        <v>0.25800000000000001</v>
      </c>
    </row>
    <row r="456" spans="1:6">
      <c r="A456" t="s">
        <v>56</v>
      </c>
    </row>
    <row r="457" spans="1:6">
      <c r="A457" t="s">
        <v>11</v>
      </c>
    </row>
    <row r="458" spans="1:6">
      <c r="A458" t="s">
        <v>1</v>
      </c>
      <c r="B458" s="1">
        <v>0.13700000000000001</v>
      </c>
      <c r="C458" t="s">
        <v>386</v>
      </c>
      <c r="D458" s="1">
        <v>0.86299999999999999</v>
      </c>
      <c r="E458" t="s">
        <v>387</v>
      </c>
      <c r="F458">
        <v>0.01</v>
      </c>
    </row>
    <row r="460" spans="1:6">
      <c r="A460" t="s">
        <v>8</v>
      </c>
      <c r="B460" t="s">
        <v>1416</v>
      </c>
      <c r="C460" t="s">
        <v>394</v>
      </c>
      <c r="D460" t="s">
        <v>400</v>
      </c>
    </row>
    <row r="461" spans="1:6">
      <c r="A461" t="s">
        <v>1</v>
      </c>
      <c r="B461" s="1">
        <v>0.308</v>
      </c>
      <c r="C461" t="s">
        <v>386</v>
      </c>
      <c r="D461" s="1">
        <v>0.69199999999999995</v>
      </c>
      <c r="E461" t="s">
        <v>387</v>
      </c>
      <c r="F461">
        <v>0.25</v>
      </c>
    </row>
    <row r="462" spans="1:6">
      <c r="A462" t="s">
        <v>44</v>
      </c>
    </row>
    <row r="463" spans="1:6">
      <c r="A463" t="s">
        <v>11</v>
      </c>
    </row>
    <row r="464" spans="1:6">
      <c r="A464" t="s">
        <v>1</v>
      </c>
      <c r="B464" s="1">
        <v>0.17199999999999999</v>
      </c>
      <c r="C464" t="s">
        <v>386</v>
      </c>
      <c r="D464" s="1">
        <v>0.82799999999999996</v>
      </c>
      <c r="E464" t="s">
        <v>387</v>
      </c>
      <c r="F464">
        <v>8.9999999999999993E-3</v>
      </c>
    </row>
    <row r="466" spans="1:6">
      <c r="A466" t="s">
        <v>1403</v>
      </c>
    </row>
    <row r="467" spans="1:6">
      <c r="A467" t="s">
        <v>13</v>
      </c>
      <c r="B467" t="s">
        <v>52</v>
      </c>
      <c r="C467" t="s">
        <v>394</v>
      </c>
      <c r="D467" t="s">
        <v>395</v>
      </c>
    </row>
    <row r="468" spans="1:6">
      <c r="A468" t="s">
        <v>1</v>
      </c>
      <c r="B468" s="1">
        <v>0.155</v>
      </c>
      <c r="C468" t="s">
        <v>386</v>
      </c>
      <c r="D468" s="1">
        <v>0.84499999999999997</v>
      </c>
      <c r="E468" t="s">
        <v>387</v>
      </c>
      <c r="F468">
        <v>1.333</v>
      </c>
    </row>
    <row r="469" spans="1:6">
      <c r="A469" t="s">
        <v>63</v>
      </c>
    </row>
    <row r="470" spans="1:6">
      <c r="A470" t="s">
        <v>16</v>
      </c>
    </row>
    <row r="471" spans="1:6">
      <c r="A471" t="s">
        <v>1</v>
      </c>
      <c r="B471" s="1">
        <v>0.13100000000000001</v>
      </c>
      <c r="C471" t="s">
        <v>386</v>
      </c>
      <c r="D471" s="1">
        <v>0.86899999999999999</v>
      </c>
      <c r="E471" t="s">
        <v>387</v>
      </c>
      <c r="F471">
        <v>0.11700000000000001</v>
      </c>
    </row>
    <row r="473" spans="1:6">
      <c r="A473" t="s">
        <v>13</v>
      </c>
      <c r="B473" t="s">
        <v>1417</v>
      </c>
      <c r="C473" t="s">
        <v>394</v>
      </c>
      <c r="D473" t="s">
        <v>400</v>
      </c>
    </row>
    <row r="474" spans="1:6">
      <c r="A474" t="s">
        <v>1</v>
      </c>
      <c r="B474" s="1">
        <v>0.153</v>
      </c>
      <c r="C474" t="s">
        <v>386</v>
      </c>
      <c r="D474" s="1">
        <v>0.84699999999999998</v>
      </c>
      <c r="E474" t="s">
        <v>387</v>
      </c>
      <c r="F474">
        <v>1.2949999999999999</v>
      </c>
    </row>
    <row r="475" spans="1:6">
      <c r="A475" t="s">
        <v>63</v>
      </c>
    </row>
    <row r="476" spans="1:6">
      <c r="A476" t="s">
        <v>16</v>
      </c>
    </row>
    <row r="477" spans="1:6">
      <c r="A477" t="s">
        <v>1</v>
      </c>
      <c r="B477" s="1">
        <v>0.151</v>
      </c>
      <c r="C477" t="s">
        <v>386</v>
      </c>
      <c r="D477" s="1">
        <v>0.84899999999999998</v>
      </c>
      <c r="E477" t="s">
        <v>387</v>
      </c>
      <c r="F477">
        <v>0.13</v>
      </c>
    </row>
    <row r="479" spans="1:6">
      <c r="A479" t="s">
        <v>393</v>
      </c>
      <c r="B479">
        <v>22</v>
      </c>
      <c r="C479" t="s">
        <v>394</v>
      </c>
      <c r="D479" t="s">
        <v>395</v>
      </c>
    </row>
    <row r="480" spans="1:6">
      <c r="A480" t="s">
        <v>1</v>
      </c>
      <c r="B480" s="1">
        <v>0.16800000000000001</v>
      </c>
      <c r="C480" t="s">
        <v>386</v>
      </c>
      <c r="D480" s="1">
        <v>0.83199999999999996</v>
      </c>
      <c r="E480" t="s">
        <v>387</v>
      </c>
      <c r="F480">
        <v>1.827</v>
      </c>
    </row>
    <row r="481" spans="1:6">
      <c r="A481" t="s">
        <v>58</v>
      </c>
    </row>
    <row r="482" spans="1:6">
      <c r="A482" t="s">
        <v>397</v>
      </c>
      <c r="B482" t="s">
        <v>1418</v>
      </c>
      <c r="C482" t="s">
        <v>394</v>
      </c>
      <c r="D482" t="s">
        <v>395</v>
      </c>
    </row>
    <row r="483" spans="1:6">
      <c r="A483" t="s">
        <v>1</v>
      </c>
      <c r="B483" s="1">
        <v>0.189</v>
      </c>
      <c r="C483" t="s">
        <v>386</v>
      </c>
      <c r="D483" s="1">
        <v>0.81100000000000005</v>
      </c>
      <c r="E483" t="s">
        <v>387</v>
      </c>
      <c r="F483">
        <v>0.58099999999999996</v>
      </c>
    </row>
    <row r="485" spans="1:6">
      <c r="A485" t="s">
        <v>393</v>
      </c>
      <c r="B485">
        <v>68</v>
      </c>
      <c r="C485" t="s">
        <v>394</v>
      </c>
      <c r="D485" t="s">
        <v>400</v>
      </c>
    </row>
    <row r="486" spans="1:6">
      <c r="A486" t="s">
        <v>1</v>
      </c>
      <c r="B486" s="2">
        <v>0.18</v>
      </c>
      <c r="C486" t="s">
        <v>386</v>
      </c>
      <c r="D486" s="2">
        <v>0.82</v>
      </c>
      <c r="E486" t="s">
        <v>387</v>
      </c>
      <c r="F486">
        <v>1.7450000000000001</v>
      </c>
    </row>
    <row r="487" spans="1:6">
      <c r="A487" t="s">
        <v>1419</v>
      </c>
    </row>
    <row r="488" spans="1:6">
      <c r="A488" t="s">
        <v>397</v>
      </c>
      <c r="B488" t="s">
        <v>1420</v>
      </c>
      <c r="C488" t="s">
        <v>394</v>
      </c>
      <c r="D488" t="s">
        <v>400</v>
      </c>
    </row>
    <row r="489" spans="1:6">
      <c r="A489" t="s">
        <v>1</v>
      </c>
      <c r="B489" s="1">
        <v>0.189</v>
      </c>
      <c r="C489" t="s">
        <v>386</v>
      </c>
      <c r="D489" s="1">
        <v>0.81100000000000005</v>
      </c>
      <c r="E489" t="s">
        <v>387</v>
      </c>
      <c r="F489">
        <v>0.52800000000000002</v>
      </c>
    </row>
    <row r="491" spans="1:6">
      <c r="A491" t="s">
        <v>1130</v>
      </c>
    </row>
    <row r="492" spans="1:6">
      <c r="A492" t="s">
        <v>1287</v>
      </c>
    </row>
    <row r="493" spans="1:6">
      <c r="A493" t="s">
        <v>1288</v>
      </c>
    </row>
    <row r="494" spans="1:6">
      <c r="A494" t="s">
        <v>2</v>
      </c>
    </row>
    <row r="495" spans="1:6">
      <c r="A495" t="s">
        <v>3</v>
      </c>
      <c r="B495">
        <v>0</v>
      </c>
    </row>
    <row r="496" spans="1:6">
      <c r="A496" t="s">
        <v>1</v>
      </c>
      <c r="B496" s="1">
        <v>0.29299999999999998</v>
      </c>
      <c r="C496" t="s">
        <v>386</v>
      </c>
      <c r="D496" s="1">
        <v>0.70699999999999996</v>
      </c>
      <c r="E496" t="s">
        <v>387</v>
      </c>
      <c r="F496">
        <v>1E-3</v>
      </c>
    </row>
    <row r="498" spans="1:6">
      <c r="A498" t="s">
        <v>1165</v>
      </c>
    </row>
    <row r="499" spans="1:6">
      <c r="A499" t="s">
        <v>3</v>
      </c>
      <c r="B499" s="3">
        <v>5378</v>
      </c>
    </row>
    <row r="500" spans="1:6">
      <c r="A500" t="s">
        <v>1</v>
      </c>
      <c r="B500" s="1">
        <v>0.26300000000000001</v>
      </c>
      <c r="C500" t="s">
        <v>386</v>
      </c>
      <c r="D500" s="1">
        <v>0.73699999999999999</v>
      </c>
      <c r="E500" t="s">
        <v>387</v>
      </c>
      <c r="F500">
        <v>2.5000000000000001E-2</v>
      </c>
    </row>
    <row r="501" spans="1:6">
      <c r="A501" t="s">
        <v>1175</v>
      </c>
    </row>
    <row r="502" spans="1:6">
      <c r="A502" t="s">
        <v>1403</v>
      </c>
    </row>
    <row r="503" spans="1:6">
      <c r="A503" t="s">
        <v>8</v>
      </c>
      <c r="B503" t="s">
        <v>1421</v>
      </c>
      <c r="C503" t="s">
        <v>394</v>
      </c>
      <c r="D503" t="s">
        <v>395</v>
      </c>
    </row>
    <row r="504" spans="1:6">
      <c r="A504" t="s">
        <v>1</v>
      </c>
      <c r="B504" s="1">
        <v>0.215</v>
      </c>
      <c r="C504" t="s">
        <v>386</v>
      </c>
      <c r="D504" s="1">
        <v>0.78500000000000003</v>
      </c>
      <c r="E504" t="s">
        <v>387</v>
      </c>
      <c r="F504">
        <v>0.13700000000000001</v>
      </c>
    </row>
    <row r="505" spans="1:6">
      <c r="A505" t="s">
        <v>56</v>
      </c>
    </row>
    <row r="506" spans="1:6">
      <c r="A506" t="s">
        <v>11</v>
      </c>
    </row>
    <row r="507" spans="1:6">
      <c r="A507" t="s">
        <v>1</v>
      </c>
      <c r="B507" s="1">
        <v>0.218</v>
      </c>
      <c r="C507" t="s">
        <v>386</v>
      </c>
      <c r="D507" s="1">
        <v>0.78200000000000003</v>
      </c>
      <c r="E507" t="s">
        <v>387</v>
      </c>
      <c r="F507">
        <v>1.4999999999999999E-2</v>
      </c>
    </row>
    <row r="509" spans="1:6">
      <c r="A509" t="s">
        <v>8</v>
      </c>
      <c r="B509" t="s">
        <v>1422</v>
      </c>
      <c r="C509" t="s">
        <v>394</v>
      </c>
      <c r="D509" t="s">
        <v>400</v>
      </c>
    </row>
    <row r="510" spans="1:6">
      <c r="A510" t="s">
        <v>1</v>
      </c>
      <c r="B510" s="2">
        <v>0.22</v>
      </c>
      <c r="C510" t="s">
        <v>386</v>
      </c>
      <c r="D510" s="2">
        <v>0.78</v>
      </c>
      <c r="E510" t="s">
        <v>387</v>
      </c>
      <c r="F510">
        <v>0.127</v>
      </c>
    </row>
    <row r="511" spans="1:6">
      <c r="A511" t="s">
        <v>44</v>
      </c>
    </row>
    <row r="512" spans="1:6">
      <c r="A512" t="s">
        <v>11</v>
      </c>
    </row>
    <row r="513" spans="1:6">
      <c r="A513" t="s">
        <v>1</v>
      </c>
      <c r="B513" s="1">
        <v>0.215</v>
      </c>
      <c r="C513" t="s">
        <v>386</v>
      </c>
      <c r="D513" s="1">
        <v>0.78500000000000003</v>
      </c>
      <c r="E513" t="s">
        <v>387</v>
      </c>
      <c r="F513">
        <v>8.0000000000000002E-3</v>
      </c>
    </row>
    <row r="515" spans="1:6">
      <c r="A515" t="s">
        <v>1403</v>
      </c>
    </row>
    <row r="516" spans="1:6">
      <c r="A516" t="s">
        <v>13</v>
      </c>
      <c r="B516" t="s">
        <v>1423</v>
      </c>
      <c r="C516" t="s">
        <v>394</v>
      </c>
      <c r="D516" t="s">
        <v>395</v>
      </c>
    </row>
    <row r="517" spans="1:6">
      <c r="A517" t="s">
        <v>1</v>
      </c>
      <c r="B517" s="1">
        <v>0.23400000000000001</v>
      </c>
      <c r="C517" t="s">
        <v>386</v>
      </c>
      <c r="D517" s="1">
        <v>0.76600000000000001</v>
      </c>
      <c r="E517" t="s">
        <v>387</v>
      </c>
      <c r="F517">
        <v>0.221</v>
      </c>
    </row>
    <row r="518" spans="1:6">
      <c r="A518" t="s">
        <v>1352</v>
      </c>
    </row>
    <row r="519" spans="1:6">
      <c r="A519" t="s">
        <v>16</v>
      </c>
    </row>
    <row r="520" spans="1:6">
      <c r="A520" t="s">
        <v>1</v>
      </c>
      <c r="B520" s="2">
        <v>0.21</v>
      </c>
      <c r="C520" t="s">
        <v>386</v>
      </c>
      <c r="D520" s="2">
        <v>0.79</v>
      </c>
      <c r="E520" t="s">
        <v>387</v>
      </c>
      <c r="F520">
        <v>8.6999999999999994E-2</v>
      </c>
    </row>
    <row r="522" spans="1:6">
      <c r="A522" t="s">
        <v>13</v>
      </c>
      <c r="B522" t="s">
        <v>1424</v>
      </c>
      <c r="C522" t="s">
        <v>394</v>
      </c>
      <c r="D522" t="s">
        <v>400</v>
      </c>
    </row>
    <row r="523" spans="1:6">
      <c r="A523" t="s">
        <v>1</v>
      </c>
      <c r="B523" s="1">
        <v>0.224</v>
      </c>
      <c r="C523" t="s">
        <v>386</v>
      </c>
      <c r="D523" s="1">
        <v>0.77600000000000002</v>
      </c>
      <c r="E523" t="s">
        <v>387</v>
      </c>
      <c r="F523">
        <v>0.20799999999999999</v>
      </c>
    </row>
    <row r="524" spans="1:6">
      <c r="A524" t="s">
        <v>463</v>
      </c>
    </row>
    <row r="525" spans="1:6">
      <c r="A525" t="s">
        <v>16</v>
      </c>
    </row>
    <row r="526" spans="1:6">
      <c r="A526" t="s">
        <v>1</v>
      </c>
      <c r="B526" s="1">
        <v>0.20300000000000001</v>
      </c>
      <c r="C526" t="s">
        <v>386</v>
      </c>
      <c r="D526" s="1">
        <v>0.79700000000000004</v>
      </c>
      <c r="E526" t="s">
        <v>387</v>
      </c>
      <c r="F526">
        <v>7.0999999999999994E-2</v>
      </c>
    </row>
    <row r="528" spans="1:6">
      <c r="A528" t="s">
        <v>393</v>
      </c>
      <c r="B528">
        <v>34</v>
      </c>
      <c r="C528" t="s">
        <v>394</v>
      </c>
      <c r="D528" t="s">
        <v>395</v>
      </c>
    </row>
    <row r="529" spans="1:6">
      <c r="A529" t="s">
        <v>1</v>
      </c>
      <c r="B529" s="1">
        <v>0.28299999999999997</v>
      </c>
      <c r="C529" t="s">
        <v>386</v>
      </c>
      <c r="D529" s="1">
        <v>0.71699999999999997</v>
      </c>
      <c r="E529" t="s">
        <v>387</v>
      </c>
      <c r="F529">
        <v>0.19600000000000001</v>
      </c>
    </row>
    <row r="530" spans="1:6">
      <c r="A530" t="s">
        <v>1425</v>
      </c>
    </row>
    <row r="531" spans="1:6">
      <c r="A531" t="s">
        <v>397</v>
      </c>
      <c r="B531" t="s">
        <v>1426</v>
      </c>
      <c r="C531" t="s">
        <v>394</v>
      </c>
      <c r="D531" t="s">
        <v>395</v>
      </c>
    </row>
    <row r="532" spans="1:6">
      <c r="A532" t="s">
        <v>1</v>
      </c>
      <c r="B532" s="1">
        <v>0.26500000000000001</v>
      </c>
      <c r="C532" t="s">
        <v>386</v>
      </c>
      <c r="D532" s="1">
        <v>0.73499999999999999</v>
      </c>
      <c r="E532" t="s">
        <v>387</v>
      </c>
      <c r="F532">
        <v>0.23400000000000001</v>
      </c>
    </row>
    <row r="534" spans="1:6">
      <c r="A534" t="s">
        <v>393</v>
      </c>
      <c r="B534">
        <v>10</v>
      </c>
      <c r="C534" t="s">
        <v>394</v>
      </c>
      <c r="D534" t="s">
        <v>400</v>
      </c>
    </row>
    <row r="535" spans="1:6">
      <c r="A535" t="s">
        <v>1</v>
      </c>
      <c r="B535" s="1">
        <v>0.24399999999999999</v>
      </c>
      <c r="C535" t="s">
        <v>386</v>
      </c>
      <c r="D535" s="1">
        <v>0.75600000000000001</v>
      </c>
      <c r="E535" t="s">
        <v>387</v>
      </c>
      <c r="F535">
        <v>0.20300000000000001</v>
      </c>
    </row>
    <row r="536" spans="1:6">
      <c r="A536" t="s">
        <v>123</v>
      </c>
    </row>
    <row r="537" spans="1:6">
      <c r="A537" t="s">
        <v>397</v>
      </c>
      <c r="B537" t="s">
        <v>1427</v>
      </c>
      <c r="C537" t="s">
        <v>394</v>
      </c>
      <c r="D537" t="s">
        <v>400</v>
      </c>
    </row>
    <row r="538" spans="1:6">
      <c r="A538" t="s">
        <v>1</v>
      </c>
      <c r="B538" s="2">
        <v>0.24</v>
      </c>
      <c r="C538" t="s">
        <v>386</v>
      </c>
      <c r="D538" s="2">
        <v>0.76</v>
      </c>
      <c r="E538" t="s">
        <v>387</v>
      </c>
      <c r="F538">
        <v>9.8000000000000004E-2</v>
      </c>
    </row>
    <row r="540" spans="1:6">
      <c r="A540" t="s">
        <v>1131</v>
      </c>
    </row>
    <row r="541" spans="1:6">
      <c r="A541" t="s">
        <v>1289</v>
      </c>
    </row>
    <row r="542" spans="1:6">
      <c r="A542" t="s">
        <v>1290</v>
      </c>
    </row>
    <row r="543" spans="1:6">
      <c r="A543" t="s">
        <v>2</v>
      </c>
    </row>
    <row r="544" spans="1:6">
      <c r="A544" t="s">
        <v>3</v>
      </c>
      <c r="B544">
        <v>0</v>
      </c>
    </row>
    <row r="545" spans="1:6">
      <c r="A545" t="s">
        <v>1</v>
      </c>
      <c r="B545" s="1">
        <v>0.42499999999999999</v>
      </c>
      <c r="C545" t="s">
        <v>386</v>
      </c>
      <c r="D545" s="1">
        <v>0.57499999999999996</v>
      </c>
      <c r="E545" t="s">
        <v>387</v>
      </c>
      <c r="F545">
        <v>1E-3</v>
      </c>
    </row>
    <row r="547" spans="1:6">
      <c r="A547" t="s">
        <v>1165</v>
      </c>
    </row>
    <row r="548" spans="1:6">
      <c r="A548" t="s">
        <v>3</v>
      </c>
      <c r="B548" s="3">
        <v>4725</v>
      </c>
    </row>
    <row r="549" spans="1:6">
      <c r="A549" t="s">
        <v>1</v>
      </c>
      <c r="B549" s="2">
        <v>0.25</v>
      </c>
      <c r="C549" t="s">
        <v>386</v>
      </c>
      <c r="D549" s="2">
        <v>0.75</v>
      </c>
      <c r="E549" t="s">
        <v>387</v>
      </c>
      <c r="F549">
        <v>2.9000000000000001E-2</v>
      </c>
    </row>
    <row r="550" spans="1:6">
      <c r="A550" t="s">
        <v>1177</v>
      </c>
    </row>
    <row r="551" spans="1:6">
      <c r="A551" t="s">
        <v>1428</v>
      </c>
    </row>
    <row r="552" spans="1:6">
      <c r="A552" t="s">
        <v>8</v>
      </c>
      <c r="B552" t="s">
        <v>191</v>
      </c>
      <c r="C552" t="s">
        <v>394</v>
      </c>
      <c r="D552" t="s">
        <v>395</v>
      </c>
    </row>
    <row r="553" spans="1:6">
      <c r="A553" t="s">
        <v>1</v>
      </c>
      <c r="B553" s="2">
        <v>0.05</v>
      </c>
      <c r="C553" t="s">
        <v>386</v>
      </c>
      <c r="D553" s="2">
        <v>0.95</v>
      </c>
      <c r="E553" t="s">
        <v>387</v>
      </c>
      <c r="F553">
        <v>0.14000000000000001</v>
      </c>
    </row>
    <row r="554" spans="1:6">
      <c r="A554" t="s">
        <v>44</v>
      </c>
    </row>
    <row r="555" spans="1:6">
      <c r="A555" t="s">
        <v>11</v>
      </c>
    </row>
    <row r="556" spans="1:6">
      <c r="A556" t="s">
        <v>1</v>
      </c>
      <c r="B556" s="1">
        <v>3.1E-2</v>
      </c>
      <c r="C556" t="s">
        <v>386</v>
      </c>
      <c r="D556" s="1">
        <v>0.96899999999999997</v>
      </c>
      <c r="E556" t="s">
        <v>387</v>
      </c>
      <c r="F556">
        <v>0.01</v>
      </c>
    </row>
    <row r="558" spans="1:6">
      <c r="A558" t="s">
        <v>8</v>
      </c>
      <c r="B558" t="s">
        <v>1429</v>
      </c>
      <c r="C558" t="s">
        <v>394</v>
      </c>
      <c r="D558" t="s">
        <v>400</v>
      </c>
    </row>
    <row r="559" spans="1:6">
      <c r="A559" t="s">
        <v>1</v>
      </c>
      <c r="B559" s="2">
        <v>0.05</v>
      </c>
      <c r="C559" t="s">
        <v>386</v>
      </c>
      <c r="D559" s="2">
        <v>0.95</v>
      </c>
      <c r="E559" t="s">
        <v>387</v>
      </c>
      <c r="F559">
        <v>0.125</v>
      </c>
    </row>
    <row r="560" spans="1:6">
      <c r="A560" t="s">
        <v>56</v>
      </c>
    </row>
    <row r="561" spans="1:6">
      <c r="A561" t="s">
        <v>11</v>
      </c>
    </row>
    <row r="562" spans="1:6">
      <c r="A562" t="s">
        <v>1</v>
      </c>
      <c r="B562" s="1">
        <v>8.3000000000000004E-2</v>
      </c>
      <c r="C562" t="s">
        <v>386</v>
      </c>
      <c r="D562" s="1">
        <v>0.91700000000000004</v>
      </c>
      <c r="E562" t="s">
        <v>387</v>
      </c>
      <c r="F562">
        <v>6.0000000000000001E-3</v>
      </c>
    </row>
    <row r="564" spans="1:6">
      <c r="A564" t="s">
        <v>1428</v>
      </c>
    </row>
    <row r="565" spans="1:6">
      <c r="A565" t="s">
        <v>13</v>
      </c>
      <c r="B565" t="s">
        <v>1430</v>
      </c>
      <c r="C565" t="s">
        <v>394</v>
      </c>
      <c r="D565" t="s">
        <v>395</v>
      </c>
    </row>
    <row r="566" spans="1:6">
      <c r="A566" t="s">
        <v>1</v>
      </c>
      <c r="B566" s="1">
        <v>2.5000000000000001E-2</v>
      </c>
      <c r="C566" t="s">
        <v>386</v>
      </c>
      <c r="D566" s="1">
        <v>0.97499999999999998</v>
      </c>
      <c r="E566" t="s">
        <v>387</v>
      </c>
      <c r="F566">
        <v>0.34799999999999998</v>
      </c>
    </row>
    <row r="567" spans="1:6">
      <c r="A567" t="s">
        <v>617</v>
      </c>
    </row>
    <row r="568" spans="1:6">
      <c r="A568" t="s">
        <v>16</v>
      </c>
    </row>
    <row r="569" spans="1:6">
      <c r="A569" t="s">
        <v>1</v>
      </c>
      <c r="B569" s="1">
        <v>4.8000000000000001E-2</v>
      </c>
      <c r="C569" t="s">
        <v>386</v>
      </c>
      <c r="D569" s="1">
        <v>0.95199999999999996</v>
      </c>
      <c r="E569" t="s">
        <v>387</v>
      </c>
      <c r="F569">
        <v>9.4E-2</v>
      </c>
    </row>
    <row r="571" spans="1:6">
      <c r="A571" t="s">
        <v>13</v>
      </c>
      <c r="B571" t="s">
        <v>1431</v>
      </c>
      <c r="C571" t="s">
        <v>394</v>
      </c>
      <c r="D571" t="s">
        <v>400</v>
      </c>
    </row>
    <row r="572" spans="1:6">
      <c r="A572" t="s">
        <v>1</v>
      </c>
      <c r="B572" s="2">
        <v>0</v>
      </c>
      <c r="C572" t="s">
        <v>386</v>
      </c>
      <c r="D572" s="2">
        <v>1</v>
      </c>
      <c r="E572" t="s">
        <v>387</v>
      </c>
      <c r="F572">
        <v>0.35</v>
      </c>
    </row>
    <row r="573" spans="1:6">
      <c r="A573" t="s">
        <v>564</v>
      </c>
    </row>
    <row r="574" spans="1:6">
      <c r="A574" t="s">
        <v>16</v>
      </c>
    </row>
    <row r="575" spans="1:6">
      <c r="A575" t="s">
        <v>1</v>
      </c>
      <c r="B575" s="1">
        <v>8.3000000000000004E-2</v>
      </c>
      <c r="C575" t="s">
        <v>386</v>
      </c>
      <c r="D575" s="1">
        <v>0.91700000000000004</v>
      </c>
      <c r="E575" t="s">
        <v>387</v>
      </c>
      <c r="F575">
        <v>5.8999999999999997E-2</v>
      </c>
    </row>
    <row r="577" spans="1:6">
      <c r="A577" t="s">
        <v>393</v>
      </c>
      <c r="B577">
        <v>81</v>
      </c>
      <c r="C577" t="s">
        <v>394</v>
      </c>
      <c r="D577" t="s">
        <v>395</v>
      </c>
    </row>
    <row r="578" spans="1:6">
      <c r="A578" t="s">
        <v>1</v>
      </c>
      <c r="B578" s="1">
        <v>2.5000000000000001E-2</v>
      </c>
      <c r="C578" t="s">
        <v>386</v>
      </c>
      <c r="D578" s="1">
        <v>0.97499999999999998</v>
      </c>
      <c r="E578" t="s">
        <v>387</v>
      </c>
      <c r="F578">
        <v>0.48099999999999998</v>
      </c>
    </row>
    <row r="579" spans="1:6">
      <c r="A579" t="s">
        <v>67</v>
      </c>
    </row>
    <row r="580" spans="1:6">
      <c r="A580" t="s">
        <v>397</v>
      </c>
      <c r="B580" t="s">
        <v>1432</v>
      </c>
      <c r="C580" t="s">
        <v>394</v>
      </c>
      <c r="D580" t="s">
        <v>395</v>
      </c>
    </row>
    <row r="581" spans="1:6">
      <c r="A581" t="s">
        <v>1</v>
      </c>
      <c r="B581" s="1">
        <v>8.3000000000000004E-2</v>
      </c>
      <c r="C581" t="s">
        <v>386</v>
      </c>
      <c r="D581" s="1">
        <v>0.91700000000000004</v>
      </c>
      <c r="E581" t="s">
        <v>387</v>
      </c>
      <c r="F581">
        <v>0.215</v>
      </c>
    </row>
    <row r="583" spans="1:6">
      <c r="A583" t="s">
        <v>393</v>
      </c>
      <c r="B583">
        <v>68</v>
      </c>
      <c r="C583" t="s">
        <v>394</v>
      </c>
      <c r="D583" t="s">
        <v>400</v>
      </c>
    </row>
    <row r="584" spans="1:6">
      <c r="A584" t="s">
        <v>1</v>
      </c>
      <c r="B584" s="2">
        <v>0.05</v>
      </c>
      <c r="C584" t="s">
        <v>386</v>
      </c>
      <c r="D584" s="2">
        <v>0.95</v>
      </c>
      <c r="E584" t="s">
        <v>387</v>
      </c>
      <c r="F584">
        <v>0.49199999999999999</v>
      </c>
    </row>
    <row r="585" spans="1:6">
      <c r="A585" t="s">
        <v>36</v>
      </c>
    </row>
    <row r="586" spans="1:6">
      <c r="A586" t="s">
        <v>397</v>
      </c>
      <c r="B586" t="s">
        <v>1433</v>
      </c>
      <c r="C586" t="s">
        <v>394</v>
      </c>
      <c r="D586" t="s">
        <v>400</v>
      </c>
    </row>
    <row r="587" spans="1:6">
      <c r="A587" t="s">
        <v>1</v>
      </c>
      <c r="B587" s="1">
        <v>0.123</v>
      </c>
      <c r="C587" t="s">
        <v>386</v>
      </c>
      <c r="D587" s="1">
        <v>0.877</v>
      </c>
      <c r="E587" t="s">
        <v>387</v>
      </c>
      <c r="F587">
        <v>0.17799999999999999</v>
      </c>
    </row>
    <row r="589" spans="1:6">
      <c r="A589" t="s">
        <v>1132</v>
      </c>
    </row>
    <row r="590" spans="1:6">
      <c r="A590" t="s">
        <v>1291</v>
      </c>
    </row>
    <row r="591" spans="1:6">
      <c r="A591" t="s">
        <v>1292</v>
      </c>
    </row>
    <row r="592" spans="1:6">
      <c r="A592" t="s">
        <v>2</v>
      </c>
    </row>
    <row r="593" spans="1:6">
      <c r="A593" t="s">
        <v>3</v>
      </c>
      <c r="B593">
        <v>0</v>
      </c>
    </row>
    <row r="594" spans="1:6">
      <c r="A594" t="s">
        <v>1</v>
      </c>
      <c r="B594" s="1">
        <v>0.45400000000000001</v>
      </c>
      <c r="C594" t="s">
        <v>386</v>
      </c>
      <c r="D594" s="1">
        <v>0.54600000000000004</v>
      </c>
      <c r="E594" t="s">
        <v>387</v>
      </c>
      <c r="F594">
        <v>1E-3</v>
      </c>
    </row>
    <row r="596" spans="1:6">
      <c r="A596" t="s">
        <v>1165</v>
      </c>
    </row>
    <row r="597" spans="1:6">
      <c r="A597" t="s">
        <v>3</v>
      </c>
      <c r="B597" s="3">
        <v>5409</v>
      </c>
    </row>
    <row r="598" spans="1:6">
      <c r="A598" t="s">
        <v>1</v>
      </c>
      <c r="B598" s="1">
        <v>9.1999999999999998E-2</v>
      </c>
      <c r="C598" t="s">
        <v>386</v>
      </c>
      <c r="D598" s="1">
        <v>0.90800000000000003</v>
      </c>
      <c r="E598" t="s">
        <v>387</v>
      </c>
      <c r="F598">
        <v>1.0999999999999999E-2</v>
      </c>
    </row>
    <row r="599" spans="1:6">
      <c r="A599" t="s">
        <v>1168</v>
      </c>
    </row>
    <row r="600" spans="1:6">
      <c r="A600" t="s">
        <v>1434</v>
      </c>
    </row>
    <row r="601" spans="1:6">
      <c r="A601" t="s">
        <v>8</v>
      </c>
      <c r="B601" t="s">
        <v>1435</v>
      </c>
      <c r="C601" t="s">
        <v>394</v>
      </c>
      <c r="D601" t="s">
        <v>395</v>
      </c>
    </row>
    <row r="602" spans="1:6">
      <c r="A602" t="s">
        <v>1</v>
      </c>
      <c r="B602" s="1">
        <v>2.8000000000000001E-2</v>
      </c>
      <c r="C602" t="s">
        <v>386</v>
      </c>
      <c r="D602" s="1">
        <v>0.97199999999999998</v>
      </c>
      <c r="E602" t="s">
        <v>387</v>
      </c>
      <c r="F602">
        <v>0.153</v>
      </c>
    </row>
    <row r="603" spans="1:6">
      <c r="A603" t="s">
        <v>22</v>
      </c>
    </row>
    <row r="604" spans="1:6">
      <c r="A604" t="s">
        <v>11</v>
      </c>
    </row>
    <row r="605" spans="1:6">
      <c r="A605" t="s">
        <v>1</v>
      </c>
      <c r="B605" s="1">
        <v>3.7999999999999999E-2</v>
      </c>
      <c r="C605" t="s">
        <v>386</v>
      </c>
      <c r="D605" s="1">
        <v>0.96199999999999997</v>
      </c>
      <c r="E605" t="s">
        <v>387</v>
      </c>
      <c r="F605">
        <v>1.7999999999999999E-2</v>
      </c>
    </row>
    <row r="607" spans="1:6">
      <c r="A607" t="s">
        <v>8</v>
      </c>
      <c r="B607" t="s">
        <v>1436</v>
      </c>
      <c r="C607" t="s">
        <v>394</v>
      </c>
      <c r="D607" t="s">
        <v>400</v>
      </c>
    </row>
    <row r="608" spans="1:6">
      <c r="A608" t="s">
        <v>1</v>
      </c>
      <c r="B608" s="1">
        <v>2.8000000000000001E-2</v>
      </c>
      <c r="C608" t="s">
        <v>386</v>
      </c>
      <c r="D608" s="1">
        <v>0.97199999999999998</v>
      </c>
      <c r="E608" t="s">
        <v>387</v>
      </c>
      <c r="F608">
        <v>0.13800000000000001</v>
      </c>
    </row>
    <row r="609" spans="1:6">
      <c r="A609" t="s">
        <v>22</v>
      </c>
    </row>
    <row r="610" spans="1:6">
      <c r="A610" t="s">
        <v>11</v>
      </c>
    </row>
    <row r="611" spans="1:6">
      <c r="A611" t="s">
        <v>1</v>
      </c>
      <c r="B611" s="1">
        <v>5.3999999999999999E-2</v>
      </c>
      <c r="C611" t="s">
        <v>386</v>
      </c>
      <c r="D611" s="1">
        <v>0.94599999999999995</v>
      </c>
      <c r="E611" t="s">
        <v>387</v>
      </c>
      <c r="F611">
        <v>8.9999999999999993E-3</v>
      </c>
    </row>
    <row r="613" spans="1:6">
      <c r="A613" t="s">
        <v>1434</v>
      </c>
    </row>
    <row r="614" spans="1:6">
      <c r="A614" t="s">
        <v>13</v>
      </c>
      <c r="B614" t="s">
        <v>1437</v>
      </c>
      <c r="C614" t="s">
        <v>394</v>
      </c>
      <c r="D614" t="s">
        <v>395</v>
      </c>
    </row>
    <row r="615" spans="1:6">
      <c r="A615" t="s">
        <v>1</v>
      </c>
      <c r="B615" s="2">
        <v>0</v>
      </c>
      <c r="C615" t="s">
        <v>386</v>
      </c>
      <c r="D615" s="2">
        <v>1</v>
      </c>
      <c r="E615" t="s">
        <v>387</v>
      </c>
      <c r="F615">
        <v>0.47699999999999998</v>
      </c>
    </row>
    <row r="616" spans="1:6">
      <c r="A616" t="s">
        <v>1386</v>
      </c>
    </row>
    <row r="617" spans="1:6">
      <c r="A617" t="s">
        <v>16</v>
      </c>
    </row>
    <row r="618" spans="1:6">
      <c r="A618" t="s">
        <v>1</v>
      </c>
      <c r="B618" s="1">
        <v>3.7999999999999999E-2</v>
      </c>
      <c r="C618" t="s">
        <v>386</v>
      </c>
      <c r="D618" s="1">
        <v>0.96199999999999997</v>
      </c>
      <c r="E618" t="s">
        <v>387</v>
      </c>
      <c r="F618">
        <v>7.3999999999999996E-2</v>
      </c>
    </row>
    <row r="620" spans="1:6">
      <c r="A620" t="s">
        <v>13</v>
      </c>
      <c r="B620" t="s">
        <v>1438</v>
      </c>
      <c r="C620" t="s">
        <v>394</v>
      </c>
      <c r="D620" t="s">
        <v>400</v>
      </c>
    </row>
    <row r="621" spans="1:6">
      <c r="A621" t="s">
        <v>1</v>
      </c>
      <c r="B621" s="2">
        <v>0</v>
      </c>
      <c r="C621" t="s">
        <v>386</v>
      </c>
      <c r="D621" s="2">
        <v>1</v>
      </c>
      <c r="E621" t="s">
        <v>387</v>
      </c>
      <c r="F621">
        <v>0.432</v>
      </c>
    </row>
    <row r="622" spans="1:6">
      <c r="A622" t="s">
        <v>1439</v>
      </c>
    </row>
    <row r="623" spans="1:6">
      <c r="A623" t="s">
        <v>16</v>
      </c>
    </row>
    <row r="624" spans="1:6">
      <c r="A624" t="s">
        <v>1</v>
      </c>
      <c r="B624" s="1">
        <v>3.7999999999999999E-2</v>
      </c>
      <c r="C624" t="s">
        <v>386</v>
      </c>
      <c r="D624" s="1">
        <v>0.96199999999999997</v>
      </c>
      <c r="E624" t="s">
        <v>387</v>
      </c>
      <c r="F624">
        <v>0.10100000000000001</v>
      </c>
    </row>
    <row r="626" spans="1:6">
      <c r="A626" t="s">
        <v>393</v>
      </c>
      <c r="B626">
        <v>231</v>
      </c>
      <c r="C626" t="s">
        <v>394</v>
      </c>
      <c r="D626" t="s">
        <v>395</v>
      </c>
    </row>
    <row r="627" spans="1:6">
      <c r="A627" t="s">
        <v>1</v>
      </c>
      <c r="B627" s="2">
        <v>0</v>
      </c>
      <c r="C627" t="s">
        <v>386</v>
      </c>
      <c r="D627" s="2">
        <v>1</v>
      </c>
      <c r="E627" t="s">
        <v>387</v>
      </c>
      <c r="F627">
        <v>0.624</v>
      </c>
    </row>
    <row r="628" spans="1:6">
      <c r="A628" t="s">
        <v>1440</v>
      </c>
    </row>
    <row r="629" spans="1:6">
      <c r="A629" t="s">
        <v>397</v>
      </c>
      <c r="B629" t="s">
        <v>1441</v>
      </c>
      <c r="C629" t="s">
        <v>394</v>
      </c>
      <c r="D629" t="s">
        <v>395</v>
      </c>
    </row>
    <row r="630" spans="1:6">
      <c r="A630" t="s">
        <v>1</v>
      </c>
      <c r="B630" s="1">
        <v>9.1999999999999998E-2</v>
      </c>
      <c r="C630" t="s">
        <v>386</v>
      </c>
      <c r="D630" s="1">
        <v>0.90800000000000003</v>
      </c>
      <c r="E630" t="s">
        <v>387</v>
      </c>
      <c r="F630">
        <v>1.952</v>
      </c>
    </row>
    <row r="632" spans="1:6">
      <c r="A632" t="s">
        <v>393</v>
      </c>
      <c r="B632">
        <v>232</v>
      </c>
      <c r="C632" t="s">
        <v>394</v>
      </c>
      <c r="D632" t="s">
        <v>400</v>
      </c>
    </row>
    <row r="633" spans="1:6">
      <c r="A633" t="s">
        <v>1</v>
      </c>
      <c r="B633" s="2">
        <v>0</v>
      </c>
      <c r="C633" t="s">
        <v>386</v>
      </c>
      <c r="D633" s="2">
        <v>1</v>
      </c>
      <c r="E633" t="s">
        <v>387</v>
      </c>
      <c r="F633">
        <v>0.622</v>
      </c>
    </row>
    <row r="634" spans="1:6">
      <c r="A634" t="s">
        <v>1442</v>
      </c>
    </row>
    <row r="635" spans="1:6">
      <c r="A635" t="s">
        <v>397</v>
      </c>
      <c r="B635" t="s">
        <v>1443</v>
      </c>
      <c r="C635" t="s">
        <v>394</v>
      </c>
      <c r="D635" t="s">
        <v>400</v>
      </c>
    </row>
    <row r="636" spans="1:6">
      <c r="A636" t="s">
        <v>1</v>
      </c>
      <c r="B636" s="2">
        <v>0.1</v>
      </c>
      <c r="C636" t="s">
        <v>386</v>
      </c>
      <c r="D636" s="2">
        <v>0.9</v>
      </c>
      <c r="E636" t="s">
        <v>387</v>
      </c>
      <c r="F636">
        <v>1.875</v>
      </c>
    </row>
    <row r="638" spans="1:6">
      <c r="A638" t="s">
        <v>1133</v>
      </c>
    </row>
    <row r="639" spans="1:6">
      <c r="A639" t="s">
        <v>1293</v>
      </c>
    </row>
    <row r="640" spans="1:6">
      <c r="A640" t="s">
        <v>1294</v>
      </c>
    </row>
    <row r="641" spans="1:6">
      <c r="A641" t="s">
        <v>2</v>
      </c>
    </row>
    <row r="642" spans="1:6">
      <c r="A642" t="s">
        <v>3</v>
      </c>
      <c r="B642">
        <v>0</v>
      </c>
    </row>
    <row r="643" spans="1:6">
      <c r="A643" t="s">
        <v>1</v>
      </c>
      <c r="B643" s="1">
        <v>0.58399999999999996</v>
      </c>
      <c r="C643" t="s">
        <v>386</v>
      </c>
      <c r="D643" s="1">
        <v>0.41599999999999998</v>
      </c>
      <c r="E643" t="s">
        <v>387</v>
      </c>
      <c r="F643">
        <v>1E-3</v>
      </c>
    </row>
    <row r="645" spans="1:6">
      <c r="A645" t="s">
        <v>1165</v>
      </c>
    </row>
    <row r="646" spans="1:6">
      <c r="A646" t="s">
        <v>3</v>
      </c>
      <c r="B646" s="3">
        <v>391148</v>
      </c>
    </row>
    <row r="647" spans="1:6">
      <c r="A647" t="s">
        <v>1</v>
      </c>
      <c r="B647" s="2">
        <v>0.38</v>
      </c>
      <c r="C647" t="s">
        <v>386</v>
      </c>
      <c r="D647" s="2">
        <v>0.62</v>
      </c>
      <c r="E647" t="s">
        <v>387</v>
      </c>
      <c r="F647">
        <v>0.496</v>
      </c>
    </row>
    <row r="648" spans="1:6">
      <c r="A648" t="s">
        <v>1263</v>
      </c>
    </row>
    <row r="649" spans="1:6">
      <c r="A649" t="s">
        <v>1444</v>
      </c>
    </row>
    <row r="650" spans="1:6">
      <c r="A650" t="s">
        <v>8</v>
      </c>
      <c r="B650" t="s">
        <v>1445</v>
      </c>
      <c r="C650" t="s">
        <v>394</v>
      </c>
      <c r="D650" t="s">
        <v>395</v>
      </c>
    </row>
    <row r="651" spans="1:6">
      <c r="A651" t="s">
        <v>1</v>
      </c>
      <c r="B651" s="1">
        <v>0.26400000000000001</v>
      </c>
      <c r="C651" t="s">
        <v>386</v>
      </c>
      <c r="D651" s="1">
        <v>0.73599999999999999</v>
      </c>
      <c r="E651" t="s">
        <v>387</v>
      </c>
      <c r="F651">
        <v>1.897</v>
      </c>
    </row>
    <row r="652" spans="1:6">
      <c r="A652" t="s">
        <v>56</v>
      </c>
    </row>
    <row r="653" spans="1:6">
      <c r="A653" t="s">
        <v>11</v>
      </c>
    </row>
    <row r="654" spans="1:6">
      <c r="A654" t="s">
        <v>1</v>
      </c>
      <c r="B654" s="1">
        <v>0.33200000000000002</v>
      </c>
      <c r="C654" t="s">
        <v>386</v>
      </c>
      <c r="D654" s="1">
        <v>0.66800000000000004</v>
      </c>
      <c r="E654" t="s">
        <v>387</v>
      </c>
      <c r="F654">
        <v>2.9000000000000001E-2</v>
      </c>
    </row>
    <row r="656" spans="1:6">
      <c r="A656" t="s">
        <v>8</v>
      </c>
      <c r="B656" t="s">
        <v>1446</v>
      </c>
      <c r="C656" t="s">
        <v>394</v>
      </c>
      <c r="D656" t="s">
        <v>400</v>
      </c>
    </row>
    <row r="657" spans="1:6">
      <c r="A657" t="s">
        <v>1</v>
      </c>
      <c r="B657" s="2">
        <v>0.26</v>
      </c>
      <c r="C657" t="s">
        <v>386</v>
      </c>
      <c r="D657" s="2">
        <v>0.74</v>
      </c>
      <c r="E657" t="s">
        <v>387</v>
      </c>
      <c r="F657">
        <v>1.7310000000000001</v>
      </c>
    </row>
    <row r="658" spans="1:6">
      <c r="A658" t="s">
        <v>56</v>
      </c>
    </row>
    <row r="659" spans="1:6">
      <c r="A659" t="s">
        <v>11</v>
      </c>
    </row>
    <row r="660" spans="1:6">
      <c r="A660" t="s">
        <v>1</v>
      </c>
      <c r="B660" s="1">
        <v>0.33200000000000002</v>
      </c>
      <c r="C660" t="s">
        <v>386</v>
      </c>
      <c r="D660" s="1">
        <v>0.66800000000000004</v>
      </c>
      <c r="E660" t="s">
        <v>387</v>
      </c>
      <c r="F660">
        <v>1.9E-2</v>
      </c>
    </row>
    <row r="662" spans="1:6">
      <c r="A662" t="s">
        <v>1444</v>
      </c>
    </row>
    <row r="663" spans="1:6">
      <c r="A663" t="s">
        <v>13</v>
      </c>
      <c r="B663" t="s">
        <v>1447</v>
      </c>
      <c r="C663" t="s">
        <v>394</v>
      </c>
      <c r="D663" t="s">
        <v>395</v>
      </c>
    </row>
    <row r="664" spans="1:6">
      <c r="A664" t="s">
        <v>1</v>
      </c>
      <c r="B664" s="1">
        <v>0.188</v>
      </c>
      <c r="C664" t="s">
        <v>386</v>
      </c>
      <c r="D664" s="1">
        <v>0.81200000000000006</v>
      </c>
      <c r="E664" t="s">
        <v>387</v>
      </c>
      <c r="F664">
        <v>21.175999999999998</v>
      </c>
    </row>
    <row r="665" spans="1:6">
      <c r="A665" t="s">
        <v>1448</v>
      </c>
    </row>
    <row r="666" spans="1:6">
      <c r="A666" t="s">
        <v>16</v>
      </c>
    </row>
    <row r="667" spans="1:6">
      <c r="A667" t="s">
        <v>1</v>
      </c>
      <c r="B667" s="2">
        <v>0.3</v>
      </c>
      <c r="C667" t="s">
        <v>386</v>
      </c>
      <c r="D667" s="2">
        <v>0.7</v>
      </c>
      <c r="E667" t="s">
        <v>387</v>
      </c>
      <c r="F667">
        <v>0.80600000000000005</v>
      </c>
    </row>
    <row r="669" spans="1:6">
      <c r="A669" t="s">
        <v>13</v>
      </c>
      <c r="B669" t="s">
        <v>1449</v>
      </c>
      <c r="C669" t="s">
        <v>394</v>
      </c>
      <c r="D669" t="s">
        <v>400</v>
      </c>
    </row>
    <row r="670" spans="1:6">
      <c r="A670" t="s">
        <v>1</v>
      </c>
      <c r="B670" s="1">
        <v>0.19600000000000001</v>
      </c>
      <c r="C670" t="s">
        <v>386</v>
      </c>
      <c r="D670" s="1">
        <v>0.80400000000000005</v>
      </c>
      <c r="E670" t="s">
        <v>387</v>
      </c>
      <c r="F670">
        <v>13.721</v>
      </c>
    </row>
    <row r="671" spans="1:6">
      <c r="A671" t="s">
        <v>1450</v>
      </c>
    </row>
    <row r="672" spans="1:6">
      <c r="A672" t="s">
        <v>16</v>
      </c>
    </row>
    <row r="673" spans="1:6">
      <c r="A673" t="s">
        <v>1</v>
      </c>
      <c r="B673" s="1">
        <v>0.29599999999999999</v>
      </c>
      <c r="C673" t="s">
        <v>386</v>
      </c>
      <c r="D673" s="1">
        <v>0.70399999999999996</v>
      </c>
      <c r="E673" t="s">
        <v>387</v>
      </c>
      <c r="F673">
        <v>0.84499999999999997</v>
      </c>
    </row>
    <row r="675" spans="1:6">
      <c r="A675" t="s">
        <v>393</v>
      </c>
      <c r="B675">
        <v>42</v>
      </c>
      <c r="C675" t="s">
        <v>394</v>
      </c>
      <c r="D675" t="s">
        <v>395</v>
      </c>
    </row>
    <row r="676" spans="1:6">
      <c r="A676" t="s">
        <v>1</v>
      </c>
      <c r="B676" s="1">
        <v>0.19600000000000001</v>
      </c>
      <c r="C676" t="s">
        <v>386</v>
      </c>
      <c r="D676" s="1">
        <v>0.80400000000000005</v>
      </c>
      <c r="E676" t="s">
        <v>387</v>
      </c>
      <c r="F676">
        <v>487.72800000000001</v>
      </c>
    </row>
    <row r="677" spans="1:6">
      <c r="A677" t="s">
        <v>67</v>
      </c>
    </row>
    <row r="678" spans="1:6">
      <c r="A678" t="s">
        <v>397</v>
      </c>
      <c r="B678" t="s">
        <v>1451</v>
      </c>
      <c r="C678" t="s">
        <v>394</v>
      </c>
      <c r="D678" t="s">
        <v>395</v>
      </c>
    </row>
    <row r="679" spans="1:6">
      <c r="A679" t="s">
        <v>1</v>
      </c>
      <c r="B679" s="2">
        <v>0.36</v>
      </c>
      <c r="C679" t="s">
        <v>386</v>
      </c>
      <c r="D679" s="2">
        <v>0.64</v>
      </c>
      <c r="E679" t="s">
        <v>387</v>
      </c>
      <c r="F679">
        <v>13.949</v>
      </c>
    </row>
    <row r="681" spans="1:6">
      <c r="A681" t="s">
        <v>393</v>
      </c>
      <c r="B681">
        <v>21</v>
      </c>
      <c r="C681" t="s">
        <v>394</v>
      </c>
      <c r="D681" t="s">
        <v>400</v>
      </c>
    </row>
    <row r="682" spans="1:6">
      <c r="A682" t="s">
        <v>1</v>
      </c>
      <c r="B682" s="1">
        <v>0.23599999999999999</v>
      </c>
      <c r="C682" t="s">
        <v>386</v>
      </c>
      <c r="D682" s="1">
        <v>0.76400000000000001</v>
      </c>
      <c r="E682" t="s">
        <v>387</v>
      </c>
      <c r="F682">
        <v>324.20999999999998</v>
      </c>
    </row>
    <row r="683" spans="1:6">
      <c r="A683" t="s">
        <v>484</v>
      </c>
    </row>
    <row r="684" spans="1:6">
      <c r="A684" t="s">
        <v>397</v>
      </c>
      <c r="B684" t="s">
        <v>1452</v>
      </c>
      <c r="C684" t="s">
        <v>394</v>
      </c>
      <c r="D684" t="s">
        <v>400</v>
      </c>
    </row>
    <row r="685" spans="1:6">
      <c r="A685" t="s">
        <v>1</v>
      </c>
      <c r="B685" s="1">
        <v>0.23200000000000001</v>
      </c>
      <c r="C685" t="s">
        <v>386</v>
      </c>
      <c r="D685" s="1">
        <v>0.76800000000000002</v>
      </c>
      <c r="E685" t="s">
        <v>387</v>
      </c>
      <c r="F685">
        <v>13.537000000000001</v>
      </c>
    </row>
    <row r="687" spans="1:6">
      <c r="A687" t="s">
        <v>1134</v>
      </c>
    </row>
    <row r="688" spans="1:6">
      <c r="A688" t="s">
        <v>1295</v>
      </c>
    </row>
    <row r="689" spans="1:6">
      <c r="A689" t="s">
        <v>1296</v>
      </c>
    </row>
    <row r="690" spans="1:6">
      <c r="A690" t="s">
        <v>2</v>
      </c>
    </row>
    <row r="691" spans="1:6">
      <c r="A691" t="s">
        <v>3</v>
      </c>
      <c r="B691">
        <v>0</v>
      </c>
    </row>
    <row r="692" spans="1:6">
      <c r="A692" t="s">
        <v>1</v>
      </c>
      <c r="B692" s="1">
        <v>0.183</v>
      </c>
      <c r="C692" t="s">
        <v>386</v>
      </c>
      <c r="D692" s="1">
        <v>0.81699999999999995</v>
      </c>
      <c r="E692" t="s">
        <v>387</v>
      </c>
      <c r="F692">
        <v>1E-3</v>
      </c>
    </row>
    <row r="694" spans="1:6">
      <c r="A694" t="s">
        <v>1165</v>
      </c>
    </row>
    <row r="695" spans="1:6">
      <c r="A695" t="s">
        <v>3</v>
      </c>
      <c r="B695" s="3">
        <v>4361</v>
      </c>
    </row>
    <row r="696" spans="1:6">
      <c r="A696" t="s">
        <v>1</v>
      </c>
      <c r="B696" s="1">
        <v>0.22800000000000001</v>
      </c>
      <c r="C696" t="s">
        <v>386</v>
      </c>
      <c r="D696" s="1">
        <v>0.77200000000000002</v>
      </c>
      <c r="E696" t="s">
        <v>387</v>
      </c>
      <c r="F696">
        <v>8.9999999999999993E-3</v>
      </c>
    </row>
    <row r="697" spans="1:6">
      <c r="A697" t="s">
        <v>1170</v>
      </c>
    </row>
    <row r="698" spans="1:6">
      <c r="A698" t="s">
        <v>1403</v>
      </c>
    </row>
    <row r="699" spans="1:6">
      <c r="A699" t="s">
        <v>8</v>
      </c>
      <c r="B699" t="s">
        <v>1406</v>
      </c>
      <c r="C699" t="s">
        <v>394</v>
      </c>
      <c r="D699" t="s">
        <v>395</v>
      </c>
    </row>
    <row r="700" spans="1:6">
      <c r="A700" t="s">
        <v>1</v>
      </c>
      <c r="B700" s="1">
        <v>0.28799999999999998</v>
      </c>
      <c r="C700" t="s">
        <v>386</v>
      </c>
      <c r="D700" s="1">
        <v>0.71199999999999997</v>
      </c>
      <c r="E700" t="s">
        <v>387</v>
      </c>
      <c r="F700">
        <v>9.8000000000000004E-2</v>
      </c>
    </row>
    <row r="701" spans="1:6">
      <c r="A701" t="s">
        <v>56</v>
      </c>
    </row>
    <row r="702" spans="1:6">
      <c r="A702" t="s">
        <v>11</v>
      </c>
    </row>
    <row r="703" spans="1:6">
      <c r="A703" t="s">
        <v>1</v>
      </c>
      <c r="B703" s="1">
        <v>0.17299999999999999</v>
      </c>
      <c r="C703" t="s">
        <v>386</v>
      </c>
      <c r="D703" s="1">
        <v>0.82699999999999996</v>
      </c>
      <c r="E703" t="s">
        <v>387</v>
      </c>
      <c r="F703">
        <v>6.0000000000000001E-3</v>
      </c>
    </row>
    <row r="705" spans="1:6">
      <c r="A705" t="s">
        <v>8</v>
      </c>
      <c r="B705" t="s">
        <v>1453</v>
      </c>
      <c r="C705" t="s">
        <v>394</v>
      </c>
      <c r="D705" t="s">
        <v>400</v>
      </c>
    </row>
    <row r="706" spans="1:6">
      <c r="A706" t="s">
        <v>1</v>
      </c>
      <c r="B706" s="1">
        <v>0.28100000000000003</v>
      </c>
      <c r="C706" t="s">
        <v>386</v>
      </c>
      <c r="D706" s="1">
        <v>0.71899999999999997</v>
      </c>
      <c r="E706" t="s">
        <v>387</v>
      </c>
      <c r="F706">
        <v>8.7999999999999995E-2</v>
      </c>
    </row>
    <row r="707" spans="1:6">
      <c r="A707" t="s">
        <v>56</v>
      </c>
    </row>
    <row r="708" spans="1:6">
      <c r="A708" t="s">
        <v>11</v>
      </c>
    </row>
    <row r="709" spans="1:6">
      <c r="A709" t="s">
        <v>1</v>
      </c>
      <c r="B709" s="1">
        <v>0.16300000000000001</v>
      </c>
      <c r="C709" t="s">
        <v>386</v>
      </c>
      <c r="D709" s="1">
        <v>0.83699999999999997</v>
      </c>
      <c r="E709" t="s">
        <v>387</v>
      </c>
      <c r="F709">
        <v>6.0000000000000001E-3</v>
      </c>
    </row>
    <row r="711" spans="1:6">
      <c r="A711" t="s">
        <v>1403</v>
      </c>
    </row>
    <row r="712" spans="1:6">
      <c r="A712" t="s">
        <v>13</v>
      </c>
      <c r="B712" t="s">
        <v>1454</v>
      </c>
      <c r="C712" t="s">
        <v>394</v>
      </c>
      <c r="D712" t="s">
        <v>395</v>
      </c>
    </row>
    <row r="713" spans="1:6">
      <c r="A713" t="s">
        <v>1</v>
      </c>
      <c r="B713" s="1">
        <v>0.245</v>
      </c>
      <c r="C713" t="s">
        <v>386</v>
      </c>
      <c r="D713" s="1">
        <v>0.755</v>
      </c>
      <c r="E713" t="s">
        <v>387</v>
      </c>
      <c r="F713">
        <v>0.13200000000000001</v>
      </c>
    </row>
    <row r="714" spans="1:6">
      <c r="A714" t="s">
        <v>103</v>
      </c>
    </row>
    <row r="715" spans="1:6">
      <c r="A715" t="s">
        <v>16</v>
      </c>
    </row>
    <row r="716" spans="1:6">
      <c r="A716" t="s">
        <v>1</v>
      </c>
      <c r="B716" s="1">
        <v>0.19800000000000001</v>
      </c>
      <c r="C716" t="s">
        <v>386</v>
      </c>
      <c r="D716" s="1">
        <v>0.80200000000000005</v>
      </c>
      <c r="E716" t="s">
        <v>387</v>
      </c>
      <c r="F716">
        <v>3.1E-2</v>
      </c>
    </row>
    <row r="718" spans="1:6">
      <c r="A718" t="s">
        <v>13</v>
      </c>
      <c r="B718" t="s">
        <v>1455</v>
      </c>
      <c r="C718" t="s">
        <v>394</v>
      </c>
      <c r="D718" t="s">
        <v>400</v>
      </c>
    </row>
    <row r="719" spans="1:6">
      <c r="A719" t="s">
        <v>1</v>
      </c>
      <c r="B719" s="1">
        <v>0.245</v>
      </c>
      <c r="C719" t="s">
        <v>386</v>
      </c>
      <c r="D719" s="1">
        <v>0.755</v>
      </c>
      <c r="E719" t="s">
        <v>387</v>
      </c>
      <c r="F719">
        <v>0.123</v>
      </c>
    </row>
    <row r="720" spans="1:6">
      <c r="A720" t="s">
        <v>83</v>
      </c>
    </row>
    <row r="721" spans="1:6">
      <c r="A721" t="s">
        <v>16</v>
      </c>
    </row>
    <row r="722" spans="1:6">
      <c r="A722" t="s">
        <v>1</v>
      </c>
      <c r="B722" s="2">
        <v>0.18</v>
      </c>
      <c r="C722" t="s">
        <v>386</v>
      </c>
      <c r="D722" s="2">
        <v>0.82</v>
      </c>
      <c r="E722" t="s">
        <v>387</v>
      </c>
      <c r="F722">
        <v>3.5999999999999997E-2</v>
      </c>
    </row>
    <row r="724" spans="1:6">
      <c r="A724" t="s">
        <v>393</v>
      </c>
      <c r="B724">
        <v>38</v>
      </c>
      <c r="C724" t="s">
        <v>394</v>
      </c>
      <c r="D724" t="s">
        <v>395</v>
      </c>
    </row>
    <row r="725" spans="1:6">
      <c r="A725" t="s">
        <v>1</v>
      </c>
      <c r="B725" s="1">
        <v>0.309</v>
      </c>
      <c r="C725" t="s">
        <v>386</v>
      </c>
      <c r="D725" s="1">
        <v>0.69099999999999995</v>
      </c>
      <c r="E725" t="s">
        <v>387</v>
      </c>
      <c r="F725">
        <v>0.129</v>
      </c>
    </row>
    <row r="726" spans="1:6">
      <c r="A726" t="s">
        <v>1456</v>
      </c>
    </row>
    <row r="727" spans="1:6">
      <c r="A727" t="s">
        <v>397</v>
      </c>
      <c r="B727" t="s">
        <v>1457</v>
      </c>
      <c r="C727" t="s">
        <v>394</v>
      </c>
      <c r="D727" t="s">
        <v>395</v>
      </c>
    </row>
    <row r="728" spans="1:6">
      <c r="A728" t="s">
        <v>1</v>
      </c>
      <c r="B728" s="1">
        <v>0.20300000000000001</v>
      </c>
      <c r="C728" t="s">
        <v>386</v>
      </c>
      <c r="D728" s="1">
        <v>0.79700000000000004</v>
      </c>
      <c r="E728" t="s">
        <v>387</v>
      </c>
      <c r="F728">
        <v>9.7000000000000003E-2</v>
      </c>
    </row>
    <row r="730" spans="1:6">
      <c r="A730" t="s">
        <v>393</v>
      </c>
      <c r="B730">
        <v>19</v>
      </c>
      <c r="C730" t="s">
        <v>394</v>
      </c>
      <c r="D730" t="s">
        <v>400</v>
      </c>
    </row>
    <row r="731" spans="1:6">
      <c r="A731" t="s">
        <v>1</v>
      </c>
      <c r="B731" s="2">
        <v>0.23</v>
      </c>
      <c r="C731" t="s">
        <v>386</v>
      </c>
      <c r="D731" s="2">
        <v>0.77</v>
      </c>
      <c r="E731" t="s">
        <v>387</v>
      </c>
      <c r="F731">
        <v>0.13300000000000001</v>
      </c>
    </row>
    <row r="732" spans="1:6">
      <c r="A732" t="s">
        <v>36</v>
      </c>
    </row>
    <row r="733" spans="1:6">
      <c r="A733" t="s">
        <v>397</v>
      </c>
      <c r="B733" t="s">
        <v>1458</v>
      </c>
      <c r="C733" t="s">
        <v>394</v>
      </c>
      <c r="D733" t="s">
        <v>400</v>
      </c>
    </row>
    <row r="734" spans="1:6">
      <c r="A734" t="s">
        <v>1</v>
      </c>
      <c r="B734" s="1">
        <v>0.20799999999999999</v>
      </c>
      <c r="C734" t="s">
        <v>386</v>
      </c>
      <c r="D734" s="1">
        <v>0.79200000000000004</v>
      </c>
      <c r="E734" t="s">
        <v>387</v>
      </c>
      <c r="F734">
        <v>0.107</v>
      </c>
    </row>
    <row r="736" spans="1:6">
      <c r="A736" t="s">
        <v>1135</v>
      </c>
    </row>
    <row r="737" spans="1:6">
      <c r="A737" t="s">
        <v>1297</v>
      </c>
    </row>
    <row r="738" spans="1:6">
      <c r="A738" t="s">
        <v>1298</v>
      </c>
    </row>
    <row r="739" spans="1:6">
      <c r="A739" t="s">
        <v>2</v>
      </c>
    </row>
    <row r="740" spans="1:6">
      <c r="A740" t="s">
        <v>3</v>
      </c>
      <c r="B740">
        <v>0</v>
      </c>
    </row>
    <row r="741" spans="1:6">
      <c r="A741" t="s">
        <v>1</v>
      </c>
      <c r="B741" s="1">
        <v>0.52800000000000002</v>
      </c>
      <c r="C741" t="s">
        <v>386</v>
      </c>
      <c r="D741" s="1">
        <v>0.47199999999999998</v>
      </c>
      <c r="E741" t="s">
        <v>387</v>
      </c>
      <c r="F741">
        <v>1E-3</v>
      </c>
    </row>
    <row r="743" spans="1:6">
      <c r="A743" t="s">
        <v>1165</v>
      </c>
    </row>
    <row r="744" spans="1:6">
      <c r="A744" t="s">
        <v>3</v>
      </c>
      <c r="B744" s="3">
        <v>11724</v>
      </c>
    </row>
    <row r="745" spans="1:6">
      <c r="A745" t="s">
        <v>1</v>
      </c>
      <c r="B745" s="1">
        <v>0.23200000000000001</v>
      </c>
      <c r="C745" t="s">
        <v>386</v>
      </c>
      <c r="D745" s="1">
        <v>0.76800000000000002</v>
      </c>
      <c r="E745" t="s">
        <v>387</v>
      </c>
      <c r="F745">
        <v>2.7E-2</v>
      </c>
    </row>
    <row r="746" spans="1:6">
      <c r="A746" t="s">
        <v>1178</v>
      </c>
    </row>
    <row r="747" spans="1:6">
      <c r="A747" t="s">
        <v>1403</v>
      </c>
    </row>
    <row r="748" spans="1:6">
      <c r="A748" t="s">
        <v>8</v>
      </c>
      <c r="B748" t="s">
        <v>1459</v>
      </c>
      <c r="C748" t="s">
        <v>394</v>
      </c>
      <c r="D748" t="s">
        <v>395</v>
      </c>
    </row>
    <row r="749" spans="1:6">
      <c r="A749" t="s">
        <v>1</v>
      </c>
      <c r="B749" s="1">
        <v>0.28599999999999998</v>
      </c>
      <c r="C749" t="s">
        <v>386</v>
      </c>
      <c r="D749" s="1">
        <v>0.71399999999999997</v>
      </c>
      <c r="E749" t="s">
        <v>387</v>
      </c>
      <c r="F749">
        <v>0.16600000000000001</v>
      </c>
    </row>
    <row r="750" spans="1:6">
      <c r="A750" t="s">
        <v>56</v>
      </c>
    </row>
    <row r="751" spans="1:6">
      <c r="A751" t="s">
        <v>11</v>
      </c>
    </row>
    <row r="752" spans="1:6">
      <c r="A752" t="s">
        <v>1</v>
      </c>
      <c r="B752" s="1">
        <v>0.27800000000000002</v>
      </c>
      <c r="C752" t="s">
        <v>386</v>
      </c>
      <c r="D752" s="1">
        <v>0.72199999999999998</v>
      </c>
      <c r="E752" t="s">
        <v>387</v>
      </c>
      <c r="F752">
        <v>1.2E-2</v>
      </c>
    </row>
    <row r="754" spans="1:6">
      <c r="A754" t="s">
        <v>8</v>
      </c>
      <c r="B754" t="s">
        <v>159</v>
      </c>
      <c r="C754" t="s">
        <v>394</v>
      </c>
      <c r="D754" t="s">
        <v>400</v>
      </c>
    </row>
    <row r="755" spans="1:6">
      <c r="A755" t="s">
        <v>1</v>
      </c>
      <c r="B755" s="1">
        <v>0.32600000000000001</v>
      </c>
      <c r="C755" t="s">
        <v>386</v>
      </c>
      <c r="D755" s="1">
        <v>0.67400000000000004</v>
      </c>
      <c r="E755" t="s">
        <v>387</v>
      </c>
      <c r="F755">
        <v>0.14799999999999999</v>
      </c>
    </row>
    <row r="756" spans="1:6">
      <c r="A756" t="s">
        <v>56</v>
      </c>
    </row>
    <row r="757" spans="1:6">
      <c r="A757" t="s">
        <v>11</v>
      </c>
    </row>
    <row r="758" spans="1:6">
      <c r="A758" t="s">
        <v>1</v>
      </c>
      <c r="B758" s="1">
        <v>0.247</v>
      </c>
      <c r="C758" t="s">
        <v>386</v>
      </c>
      <c r="D758" s="1">
        <v>0.753</v>
      </c>
      <c r="E758" t="s">
        <v>387</v>
      </c>
      <c r="F758">
        <v>8.0000000000000002E-3</v>
      </c>
    </row>
    <row r="760" spans="1:6">
      <c r="A760" t="s">
        <v>1403</v>
      </c>
    </row>
    <row r="761" spans="1:6">
      <c r="A761" t="s">
        <v>13</v>
      </c>
      <c r="B761" t="s">
        <v>1460</v>
      </c>
      <c r="C761" t="s">
        <v>394</v>
      </c>
      <c r="D761" t="s">
        <v>395</v>
      </c>
    </row>
    <row r="762" spans="1:6">
      <c r="A762" t="s">
        <v>1</v>
      </c>
      <c r="B762" s="1">
        <v>0.26100000000000001</v>
      </c>
      <c r="C762" t="s">
        <v>386</v>
      </c>
      <c r="D762" s="1">
        <v>0.73899999999999999</v>
      </c>
      <c r="E762" t="s">
        <v>387</v>
      </c>
      <c r="F762">
        <v>0.315</v>
      </c>
    </row>
    <row r="763" spans="1:6">
      <c r="A763" t="s">
        <v>15</v>
      </c>
    </row>
    <row r="764" spans="1:6">
      <c r="A764" t="s">
        <v>16</v>
      </c>
    </row>
    <row r="765" spans="1:6">
      <c r="A765" t="s">
        <v>1</v>
      </c>
      <c r="B765" s="1">
        <v>0.20799999999999999</v>
      </c>
      <c r="C765" t="s">
        <v>386</v>
      </c>
      <c r="D765" s="1">
        <v>0.79200000000000004</v>
      </c>
      <c r="E765" t="s">
        <v>387</v>
      </c>
      <c r="F765">
        <v>0.13700000000000001</v>
      </c>
    </row>
    <row r="767" spans="1:6">
      <c r="A767" t="s">
        <v>13</v>
      </c>
      <c r="B767" t="s">
        <v>1461</v>
      </c>
      <c r="C767" t="s">
        <v>394</v>
      </c>
      <c r="D767" t="s">
        <v>400</v>
      </c>
    </row>
    <row r="768" spans="1:6">
      <c r="A768" t="s">
        <v>1</v>
      </c>
      <c r="B768" s="1">
        <v>0.26100000000000001</v>
      </c>
      <c r="C768" t="s">
        <v>386</v>
      </c>
      <c r="D768" s="1">
        <v>0.73899999999999999</v>
      </c>
      <c r="E768" t="s">
        <v>387</v>
      </c>
      <c r="F768">
        <v>0.318</v>
      </c>
    </row>
    <row r="769" spans="1:6">
      <c r="A769" t="s">
        <v>58</v>
      </c>
    </row>
    <row r="770" spans="1:6">
      <c r="A770" t="s">
        <v>16</v>
      </c>
    </row>
    <row r="771" spans="1:6">
      <c r="A771" t="s">
        <v>1</v>
      </c>
      <c r="B771" s="1">
        <v>0.21199999999999999</v>
      </c>
      <c r="C771" t="s">
        <v>386</v>
      </c>
      <c r="D771" s="1">
        <v>0.78800000000000003</v>
      </c>
      <c r="E771" t="s">
        <v>387</v>
      </c>
      <c r="F771">
        <v>0.14199999999999999</v>
      </c>
    </row>
    <row r="773" spans="1:6">
      <c r="A773" t="s">
        <v>393</v>
      </c>
      <c r="B773">
        <v>19</v>
      </c>
      <c r="C773" t="s">
        <v>394</v>
      </c>
      <c r="D773" t="s">
        <v>395</v>
      </c>
    </row>
    <row r="774" spans="1:6">
      <c r="A774" t="s">
        <v>1</v>
      </c>
      <c r="B774" s="1">
        <v>0.27500000000000002</v>
      </c>
      <c r="C774" t="s">
        <v>386</v>
      </c>
      <c r="D774" s="1">
        <v>0.72499999999999998</v>
      </c>
      <c r="E774" t="s">
        <v>387</v>
      </c>
      <c r="F774">
        <v>0.503</v>
      </c>
    </row>
    <row r="775" spans="1:6">
      <c r="A775" t="s">
        <v>95</v>
      </c>
    </row>
    <row r="776" spans="1:6">
      <c r="A776" t="s">
        <v>397</v>
      </c>
      <c r="B776" t="s">
        <v>1462</v>
      </c>
      <c r="C776" t="s">
        <v>394</v>
      </c>
      <c r="D776" t="s">
        <v>395</v>
      </c>
    </row>
    <row r="777" spans="1:6">
      <c r="A777" t="s">
        <v>1</v>
      </c>
      <c r="B777" s="1">
        <v>0.23300000000000001</v>
      </c>
      <c r="C777" t="s">
        <v>386</v>
      </c>
      <c r="D777" s="1">
        <v>0.76700000000000002</v>
      </c>
      <c r="E777" t="s">
        <v>387</v>
      </c>
      <c r="F777">
        <v>0.26200000000000001</v>
      </c>
    </row>
    <row r="779" spans="1:6">
      <c r="A779" t="s">
        <v>393</v>
      </c>
      <c r="B779">
        <v>24</v>
      </c>
      <c r="C779" t="s">
        <v>394</v>
      </c>
      <c r="D779" t="s">
        <v>400</v>
      </c>
    </row>
    <row r="780" spans="1:6">
      <c r="A780" t="s">
        <v>1</v>
      </c>
      <c r="B780" s="1">
        <v>0.246</v>
      </c>
      <c r="C780" t="s">
        <v>386</v>
      </c>
      <c r="D780" s="1">
        <v>0.754</v>
      </c>
      <c r="E780" t="s">
        <v>387</v>
      </c>
      <c r="F780">
        <v>0.49299999999999999</v>
      </c>
    </row>
    <row r="781" spans="1:6">
      <c r="A781" t="s">
        <v>44</v>
      </c>
    </row>
    <row r="782" spans="1:6">
      <c r="A782" t="s">
        <v>397</v>
      </c>
      <c r="B782" t="s">
        <v>1463</v>
      </c>
      <c r="C782" t="s">
        <v>394</v>
      </c>
      <c r="D782" t="s">
        <v>400</v>
      </c>
    </row>
    <row r="783" spans="1:6">
      <c r="A783" t="s">
        <v>1</v>
      </c>
      <c r="B783" s="1">
        <v>0.255</v>
      </c>
      <c r="C783" t="s">
        <v>386</v>
      </c>
      <c r="D783" s="1">
        <v>0.745</v>
      </c>
      <c r="E783" t="s">
        <v>387</v>
      </c>
      <c r="F783">
        <v>7.8E-2</v>
      </c>
    </row>
    <row r="785" spans="1:6">
      <c r="A785" t="s">
        <v>1136</v>
      </c>
    </row>
    <row r="786" spans="1:6">
      <c r="A786" t="s">
        <v>1299</v>
      </c>
    </row>
    <row r="787" spans="1:6">
      <c r="A787" t="s">
        <v>1300</v>
      </c>
    </row>
    <row r="788" spans="1:6">
      <c r="A788" t="s">
        <v>2</v>
      </c>
    </row>
    <row r="789" spans="1:6">
      <c r="A789" t="s">
        <v>3</v>
      </c>
      <c r="B789">
        <v>0</v>
      </c>
    </row>
    <row r="790" spans="1:6">
      <c r="A790" t="s">
        <v>1</v>
      </c>
      <c r="B790" s="1">
        <v>0.253</v>
      </c>
      <c r="C790" t="s">
        <v>386</v>
      </c>
      <c r="D790" s="1">
        <v>0.747</v>
      </c>
      <c r="E790" t="s">
        <v>387</v>
      </c>
      <c r="F790">
        <v>1E-3</v>
      </c>
    </row>
    <row r="792" spans="1:6">
      <c r="A792" t="s">
        <v>1165</v>
      </c>
    </row>
    <row r="793" spans="1:6">
      <c r="A793" t="s">
        <v>3</v>
      </c>
      <c r="B793" s="3">
        <v>3713</v>
      </c>
    </row>
    <row r="794" spans="1:6">
      <c r="A794" t="s">
        <v>1</v>
      </c>
      <c r="B794" s="1">
        <v>0.27300000000000002</v>
      </c>
      <c r="C794" t="s">
        <v>386</v>
      </c>
      <c r="D794" s="1">
        <v>0.72699999999999998</v>
      </c>
      <c r="E794" t="s">
        <v>387</v>
      </c>
      <c r="F794">
        <v>3.0000000000000001E-3</v>
      </c>
    </row>
    <row r="795" spans="1:6">
      <c r="A795" t="s">
        <v>1169</v>
      </c>
    </row>
    <row r="796" spans="1:6">
      <c r="A796" t="s">
        <v>1403</v>
      </c>
    </row>
    <row r="797" spans="1:6">
      <c r="A797" t="s">
        <v>8</v>
      </c>
      <c r="B797" t="s">
        <v>1405</v>
      </c>
      <c r="C797" t="s">
        <v>394</v>
      </c>
      <c r="D797" t="s">
        <v>395</v>
      </c>
    </row>
    <row r="798" spans="1:6">
      <c r="A798" t="s">
        <v>1</v>
      </c>
      <c r="B798" s="1">
        <v>0.374</v>
      </c>
      <c r="C798" t="s">
        <v>386</v>
      </c>
      <c r="D798" s="1">
        <v>0.626</v>
      </c>
      <c r="E798" t="s">
        <v>387</v>
      </c>
      <c r="F798">
        <v>0.121</v>
      </c>
    </row>
    <row r="799" spans="1:6">
      <c r="A799" t="s">
        <v>56</v>
      </c>
    </row>
    <row r="800" spans="1:6">
      <c r="A800" t="s">
        <v>11</v>
      </c>
    </row>
    <row r="801" spans="1:6">
      <c r="A801" t="s">
        <v>1</v>
      </c>
      <c r="B801" s="1">
        <v>0.255</v>
      </c>
      <c r="C801" t="s">
        <v>386</v>
      </c>
      <c r="D801" s="1">
        <v>0.745</v>
      </c>
      <c r="E801" t="s">
        <v>387</v>
      </c>
      <c r="F801">
        <v>7.0000000000000001E-3</v>
      </c>
    </row>
    <row r="803" spans="1:6">
      <c r="A803" t="s">
        <v>8</v>
      </c>
      <c r="B803" t="s">
        <v>1464</v>
      </c>
      <c r="C803" t="s">
        <v>394</v>
      </c>
      <c r="D803" t="s">
        <v>400</v>
      </c>
    </row>
    <row r="804" spans="1:6">
      <c r="A804" t="s">
        <v>1</v>
      </c>
      <c r="B804" s="1">
        <v>0.34499999999999997</v>
      </c>
      <c r="C804" t="s">
        <v>386</v>
      </c>
      <c r="D804" s="1">
        <v>0.65500000000000003</v>
      </c>
      <c r="E804" t="s">
        <v>387</v>
      </c>
      <c r="F804">
        <v>0.108</v>
      </c>
    </row>
    <row r="805" spans="1:6">
      <c r="A805" t="s">
        <v>56</v>
      </c>
    </row>
    <row r="806" spans="1:6">
      <c r="A806" t="s">
        <v>11</v>
      </c>
    </row>
    <row r="807" spans="1:6">
      <c r="A807" t="s">
        <v>1</v>
      </c>
      <c r="B807" s="2">
        <v>0.23</v>
      </c>
      <c r="C807" t="s">
        <v>386</v>
      </c>
      <c r="D807" s="2">
        <v>0.77</v>
      </c>
      <c r="E807" t="s">
        <v>387</v>
      </c>
      <c r="F807">
        <v>6.0000000000000001E-3</v>
      </c>
    </row>
    <row r="809" spans="1:6">
      <c r="A809" t="s">
        <v>1403</v>
      </c>
    </row>
    <row r="810" spans="1:6">
      <c r="A810" t="s">
        <v>13</v>
      </c>
      <c r="B810" t="s">
        <v>106</v>
      </c>
      <c r="C810" t="s">
        <v>394</v>
      </c>
      <c r="D810" t="s">
        <v>395</v>
      </c>
    </row>
    <row r="811" spans="1:6">
      <c r="A811" t="s">
        <v>1</v>
      </c>
      <c r="B811" s="1">
        <v>0.32400000000000001</v>
      </c>
      <c r="C811" t="s">
        <v>386</v>
      </c>
      <c r="D811" s="1">
        <v>0.67600000000000005</v>
      </c>
      <c r="E811" t="s">
        <v>387</v>
      </c>
      <c r="F811">
        <v>0.121</v>
      </c>
    </row>
    <row r="812" spans="1:6">
      <c r="A812" t="s">
        <v>123</v>
      </c>
    </row>
    <row r="813" spans="1:6">
      <c r="A813" t="s">
        <v>16</v>
      </c>
    </row>
    <row r="814" spans="1:6">
      <c r="A814" t="s">
        <v>1</v>
      </c>
      <c r="B814" s="1">
        <v>0.23799999999999999</v>
      </c>
      <c r="C814" t="s">
        <v>386</v>
      </c>
      <c r="D814" s="1">
        <v>0.76200000000000001</v>
      </c>
      <c r="E814" t="s">
        <v>387</v>
      </c>
      <c r="F814">
        <v>1.7000000000000001E-2</v>
      </c>
    </row>
    <row r="816" spans="1:6">
      <c r="A816" t="s">
        <v>13</v>
      </c>
      <c r="B816" t="s">
        <v>1465</v>
      </c>
      <c r="C816" t="s">
        <v>394</v>
      </c>
      <c r="D816" t="s">
        <v>400</v>
      </c>
    </row>
    <row r="817" spans="1:6">
      <c r="A817" t="s">
        <v>1</v>
      </c>
      <c r="B817" s="1">
        <v>0.35299999999999998</v>
      </c>
      <c r="C817" t="s">
        <v>386</v>
      </c>
      <c r="D817" s="1">
        <v>0.64700000000000002</v>
      </c>
      <c r="E817" t="s">
        <v>387</v>
      </c>
      <c r="F817">
        <v>0.12</v>
      </c>
    </row>
    <row r="818" spans="1:6">
      <c r="A818" t="s">
        <v>551</v>
      </c>
    </row>
    <row r="819" spans="1:6">
      <c r="A819" t="s">
        <v>16</v>
      </c>
    </row>
    <row r="820" spans="1:6">
      <c r="A820" t="s">
        <v>1</v>
      </c>
      <c r="B820" s="1">
        <v>0.223</v>
      </c>
      <c r="C820" t="s">
        <v>386</v>
      </c>
      <c r="D820" s="1">
        <v>0.77700000000000002</v>
      </c>
      <c r="E820" t="s">
        <v>387</v>
      </c>
      <c r="F820">
        <v>5.6000000000000001E-2</v>
      </c>
    </row>
    <row r="822" spans="1:6">
      <c r="A822" t="s">
        <v>393</v>
      </c>
      <c r="B822">
        <v>72</v>
      </c>
      <c r="C822" t="s">
        <v>394</v>
      </c>
      <c r="D822" t="s">
        <v>395</v>
      </c>
    </row>
    <row r="823" spans="1:6">
      <c r="A823" t="s">
        <v>1</v>
      </c>
      <c r="B823" s="1">
        <v>0.33100000000000002</v>
      </c>
      <c r="C823" t="s">
        <v>386</v>
      </c>
      <c r="D823" s="1">
        <v>0.66900000000000004</v>
      </c>
      <c r="E823" t="s">
        <v>387</v>
      </c>
      <c r="F823">
        <v>0.11</v>
      </c>
    </row>
    <row r="824" spans="1:6">
      <c r="A824" t="s">
        <v>1466</v>
      </c>
    </row>
    <row r="825" spans="1:6">
      <c r="A825" t="s">
        <v>397</v>
      </c>
      <c r="B825" t="s">
        <v>1467</v>
      </c>
      <c r="C825" t="s">
        <v>394</v>
      </c>
      <c r="D825" t="s">
        <v>395</v>
      </c>
    </row>
    <row r="826" spans="1:6">
      <c r="A826" t="s">
        <v>1</v>
      </c>
      <c r="B826" s="1">
        <v>0.27800000000000002</v>
      </c>
      <c r="C826" t="s">
        <v>386</v>
      </c>
      <c r="D826" s="1">
        <v>0.72199999999999998</v>
      </c>
      <c r="E826" t="s">
        <v>387</v>
      </c>
      <c r="F826">
        <v>4.4999999999999998E-2</v>
      </c>
    </row>
    <row r="828" spans="1:6">
      <c r="A828" t="s">
        <v>393</v>
      </c>
      <c r="B828">
        <v>72</v>
      </c>
      <c r="C828" t="s">
        <v>394</v>
      </c>
      <c r="D828" t="s">
        <v>400</v>
      </c>
    </row>
    <row r="829" spans="1:6">
      <c r="A829" t="s">
        <v>1</v>
      </c>
      <c r="B829" s="1">
        <v>0.33100000000000002</v>
      </c>
      <c r="C829" t="s">
        <v>386</v>
      </c>
      <c r="D829" s="1">
        <v>0.66900000000000004</v>
      </c>
      <c r="E829" t="s">
        <v>387</v>
      </c>
      <c r="F829">
        <v>0.111</v>
      </c>
    </row>
    <row r="830" spans="1:6">
      <c r="A830" t="s">
        <v>564</v>
      </c>
    </row>
    <row r="831" spans="1:6">
      <c r="A831" t="s">
        <v>397</v>
      </c>
      <c r="B831" t="s">
        <v>1468</v>
      </c>
      <c r="C831" t="s">
        <v>394</v>
      </c>
      <c r="D831" t="s">
        <v>400</v>
      </c>
    </row>
    <row r="832" spans="1:6">
      <c r="A832" t="s">
        <v>1</v>
      </c>
      <c r="B832" s="1">
        <v>0.27500000000000002</v>
      </c>
      <c r="C832" t="s">
        <v>386</v>
      </c>
      <c r="D832" s="1">
        <v>0.72499999999999998</v>
      </c>
      <c r="E832" t="s">
        <v>387</v>
      </c>
      <c r="F832">
        <v>4.4999999999999998E-2</v>
      </c>
    </row>
    <row r="834" spans="1:6">
      <c r="A834" t="s">
        <v>1137</v>
      </c>
    </row>
    <row r="835" spans="1:6">
      <c r="A835" t="s">
        <v>1301</v>
      </c>
    </row>
    <row r="836" spans="1:6">
      <c r="A836" t="s">
        <v>1302</v>
      </c>
    </row>
    <row r="837" spans="1:6">
      <c r="A837" t="s">
        <v>2</v>
      </c>
    </row>
    <row r="838" spans="1:6">
      <c r="A838" t="s">
        <v>3</v>
      </c>
      <c r="B838">
        <v>0</v>
      </c>
    </row>
    <row r="839" spans="1:6">
      <c r="A839" t="s">
        <v>1</v>
      </c>
      <c r="B839" s="1">
        <v>0.46800000000000003</v>
      </c>
      <c r="C839" t="s">
        <v>386</v>
      </c>
      <c r="D839" s="1">
        <v>0.53200000000000003</v>
      </c>
      <c r="E839" t="s">
        <v>387</v>
      </c>
      <c r="F839">
        <v>1E-3</v>
      </c>
    </row>
    <row r="841" spans="1:6">
      <c r="A841" t="s">
        <v>1165</v>
      </c>
    </row>
    <row r="842" spans="1:6">
      <c r="A842" t="s">
        <v>3</v>
      </c>
      <c r="B842" s="3">
        <v>470621</v>
      </c>
    </row>
    <row r="843" spans="1:6">
      <c r="A843" t="s">
        <v>1</v>
      </c>
      <c r="B843" s="1">
        <v>0.41599999999999998</v>
      </c>
      <c r="C843" t="s">
        <v>386</v>
      </c>
      <c r="D843" s="1">
        <v>0.58399999999999996</v>
      </c>
      <c r="E843" t="s">
        <v>387</v>
      </c>
      <c r="F843">
        <v>0.14199999999999999</v>
      </c>
    </row>
    <row r="844" spans="1:6">
      <c r="A844" t="s">
        <v>1173</v>
      </c>
    </row>
    <row r="845" spans="1:6">
      <c r="A845" t="s">
        <v>1469</v>
      </c>
    </row>
    <row r="846" spans="1:6">
      <c r="A846" t="s">
        <v>8</v>
      </c>
      <c r="B846" t="s">
        <v>1470</v>
      </c>
      <c r="C846" t="s">
        <v>394</v>
      </c>
      <c r="D846" t="s">
        <v>395</v>
      </c>
    </row>
    <row r="847" spans="1:6">
      <c r="A847" t="s">
        <v>1</v>
      </c>
      <c r="B847" s="1">
        <v>0.22700000000000001</v>
      </c>
      <c r="C847" t="s">
        <v>386</v>
      </c>
      <c r="D847" s="1">
        <v>0.77300000000000002</v>
      </c>
      <c r="E847" t="s">
        <v>387</v>
      </c>
      <c r="F847">
        <v>2.274</v>
      </c>
    </row>
    <row r="848" spans="1:6">
      <c r="A848" t="s">
        <v>56</v>
      </c>
    </row>
    <row r="849" spans="1:6">
      <c r="A849" t="s">
        <v>11</v>
      </c>
    </row>
    <row r="850" spans="1:6">
      <c r="A850" t="s">
        <v>1</v>
      </c>
      <c r="B850" s="2">
        <v>0.26</v>
      </c>
      <c r="C850" t="s">
        <v>386</v>
      </c>
      <c r="D850" s="2">
        <v>0.74</v>
      </c>
      <c r="E850" t="s">
        <v>387</v>
      </c>
      <c r="F850">
        <v>8.9999999999999993E-3</v>
      </c>
    </row>
    <row r="852" spans="1:6">
      <c r="A852" t="s">
        <v>8</v>
      </c>
      <c r="B852" t="s">
        <v>1471</v>
      </c>
      <c r="C852" t="s">
        <v>394</v>
      </c>
      <c r="D852" t="s">
        <v>400</v>
      </c>
    </row>
    <row r="853" spans="1:6">
      <c r="A853" t="s">
        <v>1</v>
      </c>
      <c r="B853" s="1">
        <v>0.20399999999999999</v>
      </c>
      <c r="C853" t="s">
        <v>386</v>
      </c>
      <c r="D853" s="1">
        <v>0.79600000000000004</v>
      </c>
      <c r="E853" t="s">
        <v>387</v>
      </c>
      <c r="F853">
        <v>1.9710000000000001</v>
      </c>
    </row>
    <row r="854" spans="1:6">
      <c r="A854" t="s">
        <v>56</v>
      </c>
    </row>
    <row r="855" spans="1:6">
      <c r="A855" t="s">
        <v>11</v>
      </c>
    </row>
    <row r="856" spans="1:6">
      <c r="A856" t="s">
        <v>1</v>
      </c>
      <c r="B856" s="1">
        <v>0.28599999999999998</v>
      </c>
      <c r="C856" t="s">
        <v>386</v>
      </c>
      <c r="D856" s="1">
        <v>0.71399999999999997</v>
      </c>
      <c r="E856" t="s">
        <v>387</v>
      </c>
      <c r="F856">
        <v>8.9999999999999993E-3</v>
      </c>
    </row>
    <row r="858" spans="1:6">
      <c r="A858" t="s">
        <v>1469</v>
      </c>
    </row>
    <row r="859" spans="1:6">
      <c r="A859" t="s">
        <v>13</v>
      </c>
      <c r="B859" t="s">
        <v>156</v>
      </c>
      <c r="C859" t="s">
        <v>394</v>
      </c>
      <c r="D859" t="s">
        <v>395</v>
      </c>
    </row>
    <row r="860" spans="1:6">
      <c r="A860" t="s">
        <v>1</v>
      </c>
      <c r="B860" s="1">
        <v>0.155</v>
      </c>
      <c r="C860" t="s">
        <v>386</v>
      </c>
      <c r="D860" s="1">
        <v>0.84499999999999997</v>
      </c>
      <c r="E860" t="s">
        <v>387</v>
      </c>
      <c r="F860">
        <v>17.951000000000001</v>
      </c>
    </row>
    <row r="861" spans="1:6">
      <c r="A861" t="s">
        <v>1472</v>
      </c>
    </row>
    <row r="862" spans="1:6">
      <c r="A862" t="s">
        <v>16</v>
      </c>
    </row>
    <row r="863" spans="1:6">
      <c r="A863" t="s">
        <v>1</v>
      </c>
      <c r="B863" s="1">
        <v>0.19500000000000001</v>
      </c>
      <c r="C863" t="s">
        <v>386</v>
      </c>
      <c r="D863" s="1">
        <v>0.80500000000000005</v>
      </c>
      <c r="E863" t="s">
        <v>387</v>
      </c>
      <c r="F863">
        <v>0.42099999999999999</v>
      </c>
    </row>
    <row r="865" spans="1:6">
      <c r="A865" t="s">
        <v>13</v>
      </c>
      <c r="B865" t="s">
        <v>1473</v>
      </c>
      <c r="C865" t="s">
        <v>394</v>
      </c>
      <c r="D865" t="s">
        <v>400</v>
      </c>
    </row>
    <row r="866" spans="1:6">
      <c r="A866" t="s">
        <v>1</v>
      </c>
      <c r="B866" s="1">
        <v>0.16600000000000001</v>
      </c>
      <c r="C866" t="s">
        <v>386</v>
      </c>
      <c r="D866" s="1">
        <v>0.83399999999999996</v>
      </c>
      <c r="E866" t="s">
        <v>387</v>
      </c>
      <c r="F866">
        <v>17.096</v>
      </c>
    </row>
    <row r="867" spans="1:6">
      <c r="A867" t="s">
        <v>1474</v>
      </c>
    </row>
    <row r="868" spans="1:6">
      <c r="A868" t="s">
        <v>16</v>
      </c>
    </row>
    <row r="869" spans="1:6">
      <c r="A869" t="s">
        <v>1</v>
      </c>
      <c r="B869" s="1">
        <v>0.221</v>
      </c>
      <c r="C869" t="s">
        <v>386</v>
      </c>
      <c r="D869" s="1">
        <v>0.77900000000000003</v>
      </c>
      <c r="E869" t="s">
        <v>387</v>
      </c>
      <c r="F869">
        <v>0.875</v>
      </c>
    </row>
    <row r="871" spans="1:6">
      <c r="A871" t="s">
        <v>393</v>
      </c>
      <c r="B871">
        <v>177</v>
      </c>
      <c r="C871" t="s">
        <v>394</v>
      </c>
      <c r="D871" t="s">
        <v>395</v>
      </c>
    </row>
    <row r="872" spans="1:6">
      <c r="A872" t="s">
        <v>1</v>
      </c>
      <c r="B872" s="1">
        <v>0.188</v>
      </c>
      <c r="C872" t="s">
        <v>386</v>
      </c>
      <c r="D872" s="1">
        <v>0.81200000000000006</v>
      </c>
      <c r="E872" t="s">
        <v>387</v>
      </c>
      <c r="F872">
        <v>332.505</v>
      </c>
    </row>
    <row r="873" spans="1:6">
      <c r="A873" t="s">
        <v>46</v>
      </c>
    </row>
    <row r="874" spans="1:6">
      <c r="A874" t="s">
        <v>397</v>
      </c>
      <c r="B874" t="s">
        <v>1475</v>
      </c>
      <c r="C874" t="s">
        <v>394</v>
      </c>
      <c r="D874" t="s">
        <v>395</v>
      </c>
    </row>
    <row r="875" spans="1:6">
      <c r="A875" t="s">
        <v>1</v>
      </c>
      <c r="B875" s="1">
        <v>0.23400000000000001</v>
      </c>
      <c r="C875" t="s">
        <v>386</v>
      </c>
      <c r="D875" s="1">
        <v>0.76600000000000001</v>
      </c>
      <c r="E875" t="s">
        <v>387</v>
      </c>
      <c r="F875">
        <v>25.117999999999999</v>
      </c>
    </row>
    <row r="877" spans="1:6">
      <c r="A877" t="s">
        <v>393</v>
      </c>
      <c r="B877">
        <v>156</v>
      </c>
      <c r="C877" t="s">
        <v>394</v>
      </c>
      <c r="D877" t="s">
        <v>400</v>
      </c>
    </row>
    <row r="878" spans="1:6">
      <c r="A878" t="s">
        <v>1</v>
      </c>
      <c r="B878" s="1">
        <v>0.193</v>
      </c>
      <c r="C878" t="s">
        <v>386</v>
      </c>
      <c r="D878" s="1">
        <v>0.80700000000000005</v>
      </c>
      <c r="E878" t="s">
        <v>387</v>
      </c>
      <c r="F878">
        <v>309.57600000000002</v>
      </c>
    </row>
    <row r="879" spans="1:6">
      <c r="A879" t="s">
        <v>413</v>
      </c>
    </row>
    <row r="880" spans="1:6">
      <c r="A880" t="s">
        <v>397</v>
      </c>
      <c r="B880" t="s">
        <v>1476</v>
      </c>
      <c r="C880" t="s">
        <v>394</v>
      </c>
      <c r="D880" t="s">
        <v>400</v>
      </c>
    </row>
    <row r="881" spans="1:6">
      <c r="A881" t="s">
        <v>1</v>
      </c>
      <c r="B881" s="1">
        <v>0.312</v>
      </c>
      <c r="C881" t="s">
        <v>386</v>
      </c>
      <c r="D881" s="1">
        <v>0.68799999999999994</v>
      </c>
      <c r="E881" t="s">
        <v>387</v>
      </c>
      <c r="F881">
        <v>8.0120000000000005</v>
      </c>
    </row>
    <row r="883" spans="1:6">
      <c r="A883" t="s">
        <v>1138</v>
      </c>
    </row>
    <row r="884" spans="1:6">
      <c r="A884" t="s">
        <v>1303</v>
      </c>
    </row>
    <row r="885" spans="1:6">
      <c r="A885" t="s">
        <v>1304</v>
      </c>
    </row>
    <row r="886" spans="1:6">
      <c r="A886" t="s">
        <v>2</v>
      </c>
    </row>
    <row r="887" spans="1:6">
      <c r="A887" t="s">
        <v>3</v>
      </c>
      <c r="B887">
        <v>1E-3</v>
      </c>
    </row>
    <row r="888" spans="1:6">
      <c r="A888" t="s">
        <v>1</v>
      </c>
      <c r="B888" s="1">
        <v>0.245</v>
      </c>
      <c r="C888" t="s">
        <v>386</v>
      </c>
      <c r="D888" s="1">
        <v>0.755</v>
      </c>
      <c r="E888" t="s">
        <v>387</v>
      </c>
      <c r="F888">
        <v>1E-3</v>
      </c>
    </row>
    <row r="890" spans="1:6">
      <c r="A890" t="s">
        <v>1165</v>
      </c>
    </row>
    <row r="891" spans="1:6">
      <c r="A891" t="s">
        <v>3</v>
      </c>
      <c r="B891" s="3">
        <v>170424</v>
      </c>
    </row>
    <row r="892" spans="1:6">
      <c r="A892" t="s">
        <v>1</v>
      </c>
      <c r="B892" s="1">
        <v>0.25800000000000001</v>
      </c>
      <c r="C892" t="s">
        <v>386</v>
      </c>
      <c r="D892" s="1">
        <v>0.74199999999999999</v>
      </c>
      <c r="E892" t="s">
        <v>387</v>
      </c>
      <c r="F892">
        <v>1.7949999999999999</v>
      </c>
    </row>
    <row r="893" spans="1:6">
      <c r="A893" t="s">
        <v>1264</v>
      </c>
    </row>
    <row r="894" spans="1:6">
      <c r="A894" t="s">
        <v>1355</v>
      </c>
    </row>
    <row r="895" spans="1:6">
      <c r="A895" t="s">
        <v>8</v>
      </c>
      <c r="B895" t="s">
        <v>1477</v>
      </c>
      <c r="C895" t="s">
        <v>394</v>
      </c>
      <c r="D895" t="s">
        <v>395</v>
      </c>
    </row>
    <row r="896" spans="1:6">
      <c r="A896" t="s">
        <v>1</v>
      </c>
      <c r="B896" s="1">
        <v>0.245</v>
      </c>
      <c r="C896" t="s">
        <v>386</v>
      </c>
      <c r="D896" s="1">
        <v>0.755</v>
      </c>
      <c r="E896" t="s">
        <v>387</v>
      </c>
      <c r="F896">
        <v>1.0129999999999999</v>
      </c>
    </row>
    <row r="897" spans="1:6">
      <c r="A897" t="s">
        <v>44</v>
      </c>
    </row>
    <row r="898" spans="1:6">
      <c r="A898" t="s">
        <v>11</v>
      </c>
    </row>
    <row r="899" spans="1:6">
      <c r="A899" t="s">
        <v>1</v>
      </c>
      <c r="B899" s="1">
        <v>0.28899999999999998</v>
      </c>
      <c r="C899" t="s">
        <v>386</v>
      </c>
      <c r="D899" s="1">
        <v>0.71099999999999997</v>
      </c>
      <c r="E899" t="s">
        <v>387</v>
      </c>
      <c r="F899">
        <v>2.1999999999999999E-2</v>
      </c>
    </row>
    <row r="901" spans="1:6">
      <c r="A901" t="s">
        <v>8</v>
      </c>
      <c r="B901" t="s">
        <v>1478</v>
      </c>
      <c r="C901" t="s">
        <v>394</v>
      </c>
      <c r="D901" t="s">
        <v>400</v>
      </c>
    </row>
    <row r="902" spans="1:6">
      <c r="A902" t="s">
        <v>1</v>
      </c>
      <c r="B902" s="1">
        <v>0.252</v>
      </c>
      <c r="C902" t="s">
        <v>386</v>
      </c>
      <c r="D902" s="1">
        <v>0.748</v>
      </c>
      <c r="E902" t="s">
        <v>387</v>
      </c>
      <c r="F902">
        <v>0.94199999999999995</v>
      </c>
    </row>
    <row r="903" spans="1:6">
      <c r="A903" t="s">
        <v>22</v>
      </c>
    </row>
    <row r="904" spans="1:6">
      <c r="A904" t="s">
        <v>11</v>
      </c>
    </row>
    <row r="905" spans="1:6">
      <c r="A905" t="s">
        <v>1</v>
      </c>
      <c r="B905" s="2">
        <v>0.18</v>
      </c>
      <c r="C905" t="s">
        <v>386</v>
      </c>
      <c r="D905" s="2">
        <v>0.82</v>
      </c>
      <c r="E905" t="s">
        <v>387</v>
      </c>
      <c r="F905">
        <v>2.8000000000000001E-2</v>
      </c>
    </row>
    <row r="907" spans="1:6">
      <c r="A907" t="s">
        <v>1355</v>
      </c>
    </row>
    <row r="908" spans="1:6">
      <c r="A908" t="s">
        <v>13</v>
      </c>
      <c r="B908" t="s">
        <v>1479</v>
      </c>
      <c r="C908" t="s">
        <v>394</v>
      </c>
      <c r="D908" t="s">
        <v>395</v>
      </c>
    </row>
    <row r="909" spans="1:6">
      <c r="A909" t="s">
        <v>1</v>
      </c>
      <c r="B909" s="1">
        <v>0.252</v>
      </c>
      <c r="C909" t="s">
        <v>386</v>
      </c>
      <c r="D909" s="1">
        <v>0.748</v>
      </c>
      <c r="E909" t="s">
        <v>387</v>
      </c>
      <c r="F909">
        <v>4.7530000000000001</v>
      </c>
    </row>
    <row r="910" spans="1:6">
      <c r="A910" t="s">
        <v>678</v>
      </c>
    </row>
    <row r="911" spans="1:6">
      <c r="A911" t="s">
        <v>16</v>
      </c>
    </row>
    <row r="912" spans="1:6">
      <c r="A912" t="s">
        <v>1</v>
      </c>
      <c r="B912" s="1">
        <v>0.193</v>
      </c>
      <c r="C912" t="s">
        <v>386</v>
      </c>
      <c r="D912" s="1">
        <v>0.80700000000000005</v>
      </c>
      <c r="E912" t="s">
        <v>387</v>
      </c>
      <c r="F912">
        <v>0.59699999999999998</v>
      </c>
    </row>
    <row r="914" spans="1:6">
      <c r="A914" t="s">
        <v>13</v>
      </c>
      <c r="B914" t="s">
        <v>55</v>
      </c>
      <c r="C914" t="s">
        <v>394</v>
      </c>
      <c r="D914" t="s">
        <v>400</v>
      </c>
    </row>
    <row r="915" spans="1:6">
      <c r="A915" t="s">
        <v>1</v>
      </c>
      <c r="B915" s="1">
        <v>0.252</v>
      </c>
      <c r="C915" t="s">
        <v>386</v>
      </c>
      <c r="D915" s="1">
        <v>0.748</v>
      </c>
      <c r="E915" t="s">
        <v>387</v>
      </c>
      <c r="F915">
        <v>5.4139999999999997</v>
      </c>
    </row>
    <row r="916" spans="1:6">
      <c r="A916" t="s">
        <v>18</v>
      </c>
    </row>
    <row r="917" spans="1:6">
      <c r="A917" t="s">
        <v>16</v>
      </c>
    </row>
    <row r="918" spans="1:6">
      <c r="A918" t="s">
        <v>1</v>
      </c>
      <c r="B918" s="1">
        <v>0.186</v>
      </c>
      <c r="C918" t="s">
        <v>386</v>
      </c>
      <c r="D918" s="1">
        <v>0.81399999999999995</v>
      </c>
      <c r="E918" t="s">
        <v>387</v>
      </c>
      <c r="F918">
        <v>0.46300000000000002</v>
      </c>
    </row>
    <row r="920" spans="1:6">
      <c r="A920" t="s">
        <v>393</v>
      </c>
      <c r="B920">
        <v>49</v>
      </c>
      <c r="C920" t="s">
        <v>394</v>
      </c>
      <c r="D920" t="s">
        <v>395</v>
      </c>
    </row>
    <row r="921" spans="1:6">
      <c r="A921" t="s">
        <v>1</v>
      </c>
      <c r="B921" s="2">
        <v>0.23</v>
      </c>
      <c r="C921" t="s">
        <v>386</v>
      </c>
      <c r="D921" s="2">
        <v>0.77</v>
      </c>
      <c r="E921" t="s">
        <v>387</v>
      </c>
      <c r="F921">
        <v>87.93</v>
      </c>
    </row>
    <row r="922" spans="1:6">
      <c r="A922" t="s">
        <v>1480</v>
      </c>
    </row>
    <row r="923" spans="1:6">
      <c r="A923" t="s">
        <v>397</v>
      </c>
      <c r="B923" t="s">
        <v>1481</v>
      </c>
      <c r="C923" t="s">
        <v>394</v>
      </c>
      <c r="D923" t="s">
        <v>395</v>
      </c>
    </row>
    <row r="924" spans="1:6">
      <c r="A924" t="s">
        <v>1</v>
      </c>
      <c r="B924" s="1">
        <v>0.186</v>
      </c>
      <c r="C924" t="s">
        <v>386</v>
      </c>
      <c r="D924" s="1">
        <v>0.81399999999999995</v>
      </c>
      <c r="E924" t="s">
        <v>387</v>
      </c>
      <c r="F924">
        <v>82.837999999999994</v>
      </c>
    </row>
    <row r="926" spans="1:6">
      <c r="A926" t="s">
        <v>393</v>
      </c>
      <c r="B926">
        <v>124</v>
      </c>
      <c r="C926" t="s">
        <v>394</v>
      </c>
      <c r="D926" t="s">
        <v>400</v>
      </c>
    </row>
    <row r="927" spans="1:6">
      <c r="A927" t="s">
        <v>1</v>
      </c>
      <c r="B927" s="1">
        <v>0.23699999999999999</v>
      </c>
      <c r="C927" t="s">
        <v>386</v>
      </c>
      <c r="D927" s="1">
        <v>0.76300000000000001</v>
      </c>
      <c r="E927" t="s">
        <v>387</v>
      </c>
      <c r="F927">
        <v>88.977999999999994</v>
      </c>
    </row>
    <row r="928" spans="1:6">
      <c r="A928" t="s">
        <v>1482</v>
      </c>
    </row>
    <row r="929" spans="1:6">
      <c r="A929" t="s">
        <v>397</v>
      </c>
      <c r="B929" t="s">
        <v>1483</v>
      </c>
      <c r="C929" t="s">
        <v>394</v>
      </c>
      <c r="D929" t="s">
        <v>400</v>
      </c>
    </row>
    <row r="930" spans="1:6">
      <c r="A930" t="s">
        <v>1</v>
      </c>
      <c r="B930" s="1">
        <v>0.186</v>
      </c>
      <c r="C930" t="s">
        <v>386</v>
      </c>
      <c r="D930" s="1">
        <v>0.81399999999999995</v>
      </c>
      <c r="E930" t="s">
        <v>387</v>
      </c>
      <c r="F930">
        <v>77.899000000000001</v>
      </c>
    </row>
    <row r="932" spans="1:6">
      <c r="A932" t="s">
        <v>1139</v>
      </c>
    </row>
    <row r="933" spans="1:6">
      <c r="A933" t="s">
        <v>1305</v>
      </c>
    </row>
    <row r="934" spans="1:6">
      <c r="A934" t="s">
        <v>1306</v>
      </c>
    </row>
    <row r="935" spans="1:6">
      <c r="A935" t="s">
        <v>2</v>
      </c>
    </row>
    <row r="936" spans="1:6">
      <c r="A936" t="s">
        <v>3</v>
      </c>
      <c r="B936">
        <v>7.0000000000000001E-3</v>
      </c>
    </row>
    <row r="937" spans="1:6">
      <c r="A937" t="s">
        <v>1</v>
      </c>
      <c r="B937" s="1">
        <v>0.51700000000000002</v>
      </c>
      <c r="C937" t="s">
        <v>386</v>
      </c>
      <c r="D937" s="1">
        <v>0.48299999999999998</v>
      </c>
      <c r="E937" t="s">
        <v>387</v>
      </c>
      <c r="F937">
        <v>4.0000000000000001E-3</v>
      </c>
    </row>
    <row r="939" spans="1:6">
      <c r="A939" t="s">
        <v>1165</v>
      </c>
    </row>
    <row r="940" spans="1:6">
      <c r="A940" t="s">
        <v>3</v>
      </c>
      <c r="B940" s="3">
        <v>6946624</v>
      </c>
    </row>
    <row r="941" spans="1:6">
      <c r="A941" t="s">
        <v>1</v>
      </c>
      <c r="B941" s="1">
        <v>0.375</v>
      </c>
      <c r="C941" t="s">
        <v>386</v>
      </c>
      <c r="D941" s="1">
        <v>0.625</v>
      </c>
      <c r="E941" t="s">
        <v>387</v>
      </c>
      <c r="F941">
        <v>14.195</v>
      </c>
    </row>
    <row r="942" spans="1:6">
      <c r="A942" t="s">
        <v>1182</v>
      </c>
    </row>
    <row r="943" spans="1:6">
      <c r="A943" t="s">
        <v>136</v>
      </c>
    </row>
    <row r="944" spans="1:6">
      <c r="A944" t="s">
        <v>8</v>
      </c>
      <c r="B944" t="s">
        <v>1484</v>
      </c>
      <c r="C944" t="s">
        <v>394</v>
      </c>
      <c r="D944" t="s">
        <v>395</v>
      </c>
    </row>
    <row r="945" spans="1:6">
      <c r="A945" t="s">
        <v>1</v>
      </c>
      <c r="B945" s="1">
        <v>0.30599999999999999</v>
      </c>
      <c r="C945" t="s">
        <v>386</v>
      </c>
      <c r="D945" s="1">
        <v>0.69399999999999995</v>
      </c>
      <c r="E945" t="s">
        <v>387</v>
      </c>
      <c r="F945">
        <v>10.91</v>
      </c>
    </row>
    <row r="946" spans="1:6">
      <c r="A946" t="s">
        <v>56</v>
      </c>
    </row>
    <row r="947" spans="1:6">
      <c r="A947" t="s">
        <v>11</v>
      </c>
    </row>
    <row r="948" spans="1:6">
      <c r="A948" t="s">
        <v>1</v>
      </c>
      <c r="B948" s="1">
        <v>0.38700000000000001</v>
      </c>
      <c r="C948" t="s">
        <v>386</v>
      </c>
      <c r="D948" s="1">
        <v>0.61299999999999999</v>
      </c>
      <c r="E948" t="s">
        <v>387</v>
      </c>
      <c r="F948">
        <v>7.3999999999999996E-2</v>
      </c>
    </row>
    <row r="950" spans="1:6">
      <c r="A950" t="s">
        <v>8</v>
      </c>
      <c r="B950" t="s">
        <v>1485</v>
      </c>
      <c r="C950" t="s">
        <v>394</v>
      </c>
      <c r="D950" t="s">
        <v>400</v>
      </c>
    </row>
    <row r="951" spans="1:6">
      <c r="A951" t="s">
        <v>1</v>
      </c>
      <c r="B951" s="1">
        <v>0.30499999999999999</v>
      </c>
      <c r="C951" t="s">
        <v>386</v>
      </c>
      <c r="D951" s="1">
        <v>0.69499999999999995</v>
      </c>
      <c r="E951" t="s">
        <v>387</v>
      </c>
      <c r="F951">
        <v>10.377000000000001</v>
      </c>
    </row>
    <row r="952" spans="1:6">
      <c r="A952" t="s">
        <v>56</v>
      </c>
    </row>
    <row r="953" spans="1:6">
      <c r="A953" t="s">
        <v>11</v>
      </c>
    </row>
    <row r="954" spans="1:6">
      <c r="A954" t="s">
        <v>1</v>
      </c>
      <c r="B954" s="1">
        <v>0.374</v>
      </c>
      <c r="C954" t="s">
        <v>386</v>
      </c>
      <c r="D954" s="1">
        <v>0.626</v>
      </c>
      <c r="E954" t="s">
        <v>387</v>
      </c>
      <c r="F954">
        <v>7.8E-2</v>
      </c>
    </row>
    <row r="956" spans="1:6">
      <c r="A956" t="s">
        <v>136</v>
      </c>
    </row>
    <row r="957" spans="1:6">
      <c r="A957" t="s">
        <v>13</v>
      </c>
      <c r="B957" t="s">
        <v>1447</v>
      </c>
      <c r="C957" t="s">
        <v>394</v>
      </c>
      <c r="D957" t="s">
        <v>395</v>
      </c>
    </row>
    <row r="958" spans="1:6">
      <c r="A958" t="s">
        <v>1</v>
      </c>
      <c r="B958" s="1">
        <v>0.25700000000000001</v>
      </c>
      <c r="C958" t="s">
        <v>386</v>
      </c>
      <c r="D958" s="1">
        <v>0.74299999999999999</v>
      </c>
      <c r="E958" t="s">
        <v>387</v>
      </c>
      <c r="F958">
        <v>208.07</v>
      </c>
    </row>
    <row r="959" spans="1:6">
      <c r="A959" t="s">
        <v>551</v>
      </c>
    </row>
    <row r="960" spans="1:6">
      <c r="A960" t="s">
        <v>16</v>
      </c>
    </row>
    <row r="961" spans="1:6">
      <c r="A961" t="s">
        <v>1</v>
      </c>
      <c r="B961" s="1">
        <v>0.28499999999999998</v>
      </c>
      <c r="C961" t="s">
        <v>386</v>
      </c>
      <c r="D961" s="1">
        <v>0.71499999999999997</v>
      </c>
      <c r="E961" t="s">
        <v>387</v>
      </c>
      <c r="F961">
        <v>37.447000000000003</v>
      </c>
    </row>
    <row r="963" spans="1:6">
      <c r="A963" t="s">
        <v>13</v>
      </c>
      <c r="B963" t="s">
        <v>1447</v>
      </c>
      <c r="C963" t="s">
        <v>394</v>
      </c>
      <c r="D963" t="s">
        <v>400</v>
      </c>
    </row>
    <row r="964" spans="1:6">
      <c r="A964" t="s">
        <v>1</v>
      </c>
      <c r="B964" s="1">
        <v>0.252</v>
      </c>
      <c r="C964" t="s">
        <v>386</v>
      </c>
      <c r="D964" s="1">
        <v>0.748</v>
      </c>
      <c r="E964" t="s">
        <v>387</v>
      </c>
      <c r="F964">
        <v>128.84700000000001</v>
      </c>
    </row>
    <row r="965" spans="1:6">
      <c r="A965" t="s">
        <v>1486</v>
      </c>
    </row>
    <row r="966" spans="1:6">
      <c r="A966" t="s">
        <v>16</v>
      </c>
    </row>
    <row r="967" spans="1:6">
      <c r="A967" t="s">
        <v>1</v>
      </c>
      <c r="B967" s="1">
        <v>0.28199999999999997</v>
      </c>
      <c r="C967" t="s">
        <v>386</v>
      </c>
      <c r="D967" s="1">
        <v>0.71799999999999997</v>
      </c>
      <c r="E967" t="s">
        <v>387</v>
      </c>
      <c r="F967">
        <v>19.855</v>
      </c>
    </row>
    <row r="969" spans="1:6">
      <c r="A969" t="s">
        <v>393</v>
      </c>
      <c r="B969">
        <v>22</v>
      </c>
      <c r="C969" t="s">
        <v>394</v>
      </c>
      <c r="D969" t="s">
        <v>395</v>
      </c>
    </row>
    <row r="970" spans="1:6">
      <c r="A970" t="s">
        <v>1</v>
      </c>
      <c r="B970" s="1">
        <v>0.217</v>
      </c>
      <c r="C970" t="s">
        <v>386</v>
      </c>
      <c r="D970" s="1">
        <v>0.78300000000000003</v>
      </c>
      <c r="E970" t="s">
        <v>387</v>
      </c>
      <c r="F970">
        <v>1132.8920000000001</v>
      </c>
    </row>
    <row r="971" spans="1:6">
      <c r="A971" t="s">
        <v>187</v>
      </c>
    </row>
    <row r="972" spans="1:6">
      <c r="A972" t="s">
        <v>397</v>
      </c>
      <c r="B972" t="s">
        <v>1487</v>
      </c>
      <c r="C972" t="s">
        <v>394</v>
      </c>
      <c r="D972" t="s">
        <v>395</v>
      </c>
    </row>
    <row r="973" spans="1:6">
      <c r="A973" t="s">
        <v>1</v>
      </c>
      <c r="B973" s="1">
        <v>0.314</v>
      </c>
      <c r="C973" t="s">
        <v>386</v>
      </c>
      <c r="D973" s="1">
        <v>0.68600000000000005</v>
      </c>
      <c r="E973" t="s">
        <v>387</v>
      </c>
      <c r="F973">
        <v>453.81299999999999</v>
      </c>
    </row>
    <row r="975" spans="1:6">
      <c r="A975" t="s">
        <v>393</v>
      </c>
      <c r="B975">
        <v>6</v>
      </c>
      <c r="C975" t="s">
        <v>394</v>
      </c>
      <c r="D975" t="s">
        <v>400</v>
      </c>
    </row>
    <row r="976" spans="1:6">
      <c r="A976" t="s">
        <v>1</v>
      </c>
      <c r="B976" s="1">
        <v>0.23300000000000001</v>
      </c>
      <c r="C976" t="s">
        <v>386</v>
      </c>
      <c r="D976" s="1">
        <v>0.76700000000000002</v>
      </c>
      <c r="E976" t="s">
        <v>387</v>
      </c>
      <c r="F976">
        <v>905.63300000000004</v>
      </c>
    </row>
    <row r="977" spans="1:6">
      <c r="A977" t="s">
        <v>1456</v>
      </c>
    </row>
    <row r="978" spans="1:6">
      <c r="A978" t="s">
        <v>397</v>
      </c>
      <c r="B978" t="s">
        <v>1488</v>
      </c>
      <c r="C978" t="s">
        <v>394</v>
      </c>
      <c r="D978" t="s">
        <v>400</v>
      </c>
    </row>
    <row r="979" spans="1:6">
      <c r="A979" t="s">
        <v>1</v>
      </c>
      <c r="B979" s="1">
        <v>0.39200000000000002</v>
      </c>
      <c r="C979" t="s">
        <v>386</v>
      </c>
      <c r="D979" s="1">
        <v>0.60799999999999998</v>
      </c>
      <c r="E979" t="s">
        <v>387</v>
      </c>
      <c r="F979">
        <v>72.442999999999998</v>
      </c>
    </row>
    <row r="981" spans="1:6">
      <c r="A981" t="s">
        <v>1140</v>
      </c>
    </row>
    <row r="982" spans="1:6">
      <c r="A982" t="s">
        <v>1307</v>
      </c>
    </row>
    <row r="983" spans="1:6">
      <c r="A983" t="s">
        <v>1308</v>
      </c>
    </row>
    <row r="984" spans="1:6">
      <c r="A984" t="s">
        <v>2</v>
      </c>
    </row>
    <row r="985" spans="1:6">
      <c r="A985" t="s">
        <v>3</v>
      </c>
      <c r="B985">
        <v>1E-3</v>
      </c>
    </row>
    <row r="986" spans="1:6">
      <c r="A986" t="s">
        <v>1</v>
      </c>
      <c r="B986" s="1">
        <v>0.504</v>
      </c>
      <c r="C986" t="s">
        <v>386</v>
      </c>
      <c r="D986" s="1">
        <v>0.496</v>
      </c>
      <c r="E986" t="s">
        <v>387</v>
      </c>
      <c r="F986">
        <v>2E-3</v>
      </c>
    </row>
    <row r="988" spans="1:6">
      <c r="A988" t="s">
        <v>1165</v>
      </c>
    </row>
    <row r="989" spans="1:6">
      <c r="A989" t="s">
        <v>3</v>
      </c>
      <c r="B989" s="3">
        <v>13331168</v>
      </c>
    </row>
    <row r="990" spans="1:6">
      <c r="A990" t="s">
        <v>1</v>
      </c>
      <c r="B990" s="1">
        <v>0.34100000000000003</v>
      </c>
      <c r="C990" t="s">
        <v>386</v>
      </c>
      <c r="D990" s="1">
        <v>0.65900000000000003</v>
      </c>
      <c r="E990" t="s">
        <v>387</v>
      </c>
      <c r="F990">
        <v>1.762</v>
      </c>
    </row>
    <row r="991" spans="1:6">
      <c r="A991" t="s">
        <v>1169</v>
      </c>
    </row>
    <row r="992" spans="1:6">
      <c r="A992" t="s">
        <v>1489</v>
      </c>
    </row>
    <row r="993" spans="1:6">
      <c r="A993" t="s">
        <v>8</v>
      </c>
      <c r="B993" t="s">
        <v>1490</v>
      </c>
      <c r="C993" t="s">
        <v>394</v>
      </c>
      <c r="D993" t="s">
        <v>395</v>
      </c>
    </row>
    <row r="994" spans="1:6">
      <c r="A994" t="s">
        <v>1</v>
      </c>
      <c r="B994" s="2">
        <v>0.08</v>
      </c>
      <c r="C994" t="s">
        <v>386</v>
      </c>
      <c r="D994" s="2">
        <v>0.92</v>
      </c>
      <c r="E994" t="s">
        <v>387</v>
      </c>
      <c r="F994">
        <v>11.507</v>
      </c>
    </row>
    <row r="995" spans="1:6">
      <c r="A995" t="s">
        <v>56</v>
      </c>
    </row>
    <row r="996" spans="1:6">
      <c r="A996" t="s">
        <v>11</v>
      </c>
    </row>
    <row r="997" spans="1:6">
      <c r="A997" t="s">
        <v>1</v>
      </c>
      <c r="B997" s="1">
        <v>9.0999999999999998E-2</v>
      </c>
      <c r="C997" t="s">
        <v>386</v>
      </c>
      <c r="D997" s="1">
        <v>0.90900000000000003</v>
      </c>
      <c r="E997" t="s">
        <v>387</v>
      </c>
      <c r="F997">
        <v>0.184</v>
      </c>
    </row>
    <row r="999" spans="1:6">
      <c r="A999" t="s">
        <v>8</v>
      </c>
      <c r="B999" t="s">
        <v>1491</v>
      </c>
      <c r="C999" t="s">
        <v>394</v>
      </c>
      <c r="D999" t="s">
        <v>400</v>
      </c>
    </row>
    <row r="1000" spans="1:6">
      <c r="A1000" t="s">
        <v>1</v>
      </c>
      <c r="B1000" s="1">
        <v>8.6999999999999994E-2</v>
      </c>
      <c r="C1000" t="s">
        <v>386</v>
      </c>
      <c r="D1000" s="1">
        <v>0.91300000000000003</v>
      </c>
      <c r="E1000" t="s">
        <v>387</v>
      </c>
      <c r="F1000">
        <v>9.4730000000000008</v>
      </c>
    </row>
    <row r="1001" spans="1:6">
      <c r="A1001" t="s">
        <v>56</v>
      </c>
    </row>
    <row r="1002" spans="1:6">
      <c r="A1002" t="s">
        <v>11</v>
      </c>
    </row>
    <row r="1003" spans="1:6">
      <c r="A1003" t="s">
        <v>1</v>
      </c>
      <c r="B1003" s="1">
        <v>9.4E-2</v>
      </c>
      <c r="C1003" t="s">
        <v>386</v>
      </c>
      <c r="D1003" s="1">
        <v>0.90600000000000003</v>
      </c>
      <c r="E1003" t="s">
        <v>387</v>
      </c>
      <c r="F1003">
        <v>0.17899999999999999</v>
      </c>
    </row>
    <row r="1005" spans="1:6">
      <c r="A1005" t="s">
        <v>1489</v>
      </c>
    </row>
    <row r="1006" spans="1:6">
      <c r="A1006" t="s">
        <v>13</v>
      </c>
      <c r="B1006" t="s">
        <v>188</v>
      </c>
      <c r="C1006" t="s">
        <v>394</v>
      </c>
      <c r="D1006" t="s">
        <v>395</v>
      </c>
    </row>
    <row r="1007" spans="1:6">
      <c r="A1007" t="s">
        <v>1</v>
      </c>
      <c r="B1007" s="1">
        <v>0.159</v>
      </c>
      <c r="C1007" t="s">
        <v>386</v>
      </c>
      <c r="D1007" s="1">
        <v>0.84099999999999997</v>
      </c>
      <c r="E1007" t="s">
        <v>387</v>
      </c>
      <c r="F1007">
        <v>213.81200000000001</v>
      </c>
    </row>
    <row r="1008" spans="1:6">
      <c r="A1008" t="s">
        <v>58</v>
      </c>
    </row>
    <row r="1009" spans="1:6">
      <c r="A1009" t="s">
        <v>16</v>
      </c>
    </row>
    <row r="1010" spans="1:6">
      <c r="A1010" t="s">
        <v>1</v>
      </c>
      <c r="B1010" s="1">
        <v>8.3000000000000004E-2</v>
      </c>
      <c r="C1010" t="s">
        <v>386</v>
      </c>
      <c r="D1010" s="1">
        <v>0.91700000000000004</v>
      </c>
      <c r="E1010" t="s">
        <v>387</v>
      </c>
      <c r="F1010">
        <v>42.341999999999999</v>
      </c>
    </row>
    <row r="1012" spans="1:6">
      <c r="A1012" t="s">
        <v>13</v>
      </c>
      <c r="B1012" t="s">
        <v>1492</v>
      </c>
      <c r="C1012" t="s">
        <v>394</v>
      </c>
      <c r="D1012" t="s">
        <v>400</v>
      </c>
    </row>
    <row r="1013" spans="1:6">
      <c r="A1013" t="s">
        <v>1</v>
      </c>
      <c r="B1013" s="1">
        <v>0.153</v>
      </c>
      <c r="C1013" t="s">
        <v>386</v>
      </c>
      <c r="D1013" s="1">
        <v>0.84699999999999998</v>
      </c>
      <c r="E1013" t="s">
        <v>387</v>
      </c>
      <c r="F1013">
        <v>227.01599999999999</v>
      </c>
    </row>
    <row r="1014" spans="1:6">
      <c r="A1014" t="s">
        <v>617</v>
      </c>
    </row>
    <row r="1015" spans="1:6">
      <c r="A1015" t="s">
        <v>16</v>
      </c>
    </row>
    <row r="1016" spans="1:6">
      <c r="A1016" t="s">
        <v>1</v>
      </c>
      <c r="B1016" s="1">
        <v>8.7999999999999995E-2</v>
      </c>
      <c r="C1016" t="s">
        <v>386</v>
      </c>
      <c r="D1016" s="1">
        <v>0.91200000000000003</v>
      </c>
      <c r="E1016" t="s">
        <v>387</v>
      </c>
      <c r="F1016">
        <v>40.192999999999998</v>
      </c>
    </row>
    <row r="1018" spans="1:6">
      <c r="A1018" t="s">
        <v>393</v>
      </c>
      <c r="B1018">
        <v>81</v>
      </c>
      <c r="C1018" t="s">
        <v>394</v>
      </c>
      <c r="D1018" t="s">
        <v>395</v>
      </c>
    </row>
    <row r="1019" spans="1:6">
      <c r="A1019" t="s">
        <v>1</v>
      </c>
      <c r="B1019" s="1">
        <v>0.17599999999999999</v>
      </c>
      <c r="C1019" t="s">
        <v>386</v>
      </c>
      <c r="D1019" s="1">
        <v>0.82399999999999995</v>
      </c>
      <c r="E1019" t="s">
        <v>387</v>
      </c>
      <c r="F1019">
        <v>3616.558</v>
      </c>
    </row>
    <row r="1020" spans="1:6">
      <c r="A1020" t="s">
        <v>113</v>
      </c>
    </row>
    <row r="1021" spans="1:6">
      <c r="A1021" t="s">
        <v>397</v>
      </c>
      <c r="B1021" t="s">
        <v>1493</v>
      </c>
      <c r="C1021" t="s">
        <v>394</v>
      </c>
      <c r="D1021" t="s">
        <v>395</v>
      </c>
    </row>
    <row r="1022" spans="1:6">
      <c r="A1022" t="s">
        <v>1</v>
      </c>
      <c r="B1022" s="1">
        <v>0.124</v>
      </c>
      <c r="C1022" t="s">
        <v>386</v>
      </c>
      <c r="D1022" s="1">
        <v>0.876</v>
      </c>
      <c r="E1022" t="s">
        <v>387</v>
      </c>
      <c r="F1022">
        <v>2539.0590000000002</v>
      </c>
    </row>
    <row r="1024" spans="1:6">
      <c r="A1024" t="s">
        <v>393</v>
      </c>
      <c r="B1024">
        <v>81</v>
      </c>
      <c r="C1024" t="s">
        <v>394</v>
      </c>
      <c r="D1024" t="s">
        <v>400</v>
      </c>
    </row>
    <row r="1025" spans="1:6">
      <c r="A1025" t="s">
        <v>1</v>
      </c>
      <c r="B1025" s="1">
        <v>0.17799999999999999</v>
      </c>
      <c r="C1025" t="s">
        <v>386</v>
      </c>
      <c r="D1025" s="1">
        <v>0.82199999999999995</v>
      </c>
      <c r="E1025" t="s">
        <v>387</v>
      </c>
      <c r="F1025">
        <v>3648.8960000000002</v>
      </c>
    </row>
    <row r="1026" spans="1:6">
      <c r="A1026" t="s">
        <v>157</v>
      </c>
    </row>
    <row r="1027" spans="1:6">
      <c r="A1027" t="s">
        <v>397</v>
      </c>
      <c r="B1027" t="s">
        <v>1494</v>
      </c>
      <c r="C1027" t="s">
        <v>394</v>
      </c>
      <c r="D1027" t="s">
        <v>400</v>
      </c>
    </row>
    <row r="1028" spans="1:6">
      <c r="A1028" t="s">
        <v>1</v>
      </c>
      <c r="B1028" s="1">
        <v>0.129</v>
      </c>
      <c r="C1028" t="s">
        <v>386</v>
      </c>
      <c r="D1028" s="1">
        <v>0.871</v>
      </c>
      <c r="E1028" t="s">
        <v>387</v>
      </c>
      <c r="F1028">
        <v>2741.107</v>
      </c>
    </row>
    <row r="1030" spans="1:6">
      <c r="A1030" t="s">
        <v>1141</v>
      </c>
    </row>
    <row r="1031" spans="1:6">
      <c r="A1031" t="s">
        <v>1309</v>
      </c>
    </row>
    <row r="1032" spans="1:6">
      <c r="A1032" t="s">
        <v>1310</v>
      </c>
    </row>
    <row r="1033" spans="1:6">
      <c r="A1033" t="s">
        <v>2</v>
      </c>
    </row>
    <row r="1034" spans="1:6">
      <c r="A1034" t="s">
        <v>3</v>
      </c>
      <c r="B1034">
        <v>2E-3</v>
      </c>
    </row>
    <row r="1035" spans="1:6">
      <c r="A1035" t="s">
        <v>1</v>
      </c>
      <c r="B1035" s="2">
        <v>0.5</v>
      </c>
      <c r="C1035" t="s">
        <v>386</v>
      </c>
      <c r="D1035" s="2">
        <v>0.5</v>
      </c>
      <c r="E1035" t="s">
        <v>387</v>
      </c>
      <c r="F1035">
        <v>5.0000000000000001E-3</v>
      </c>
    </row>
    <row r="1037" spans="1:6">
      <c r="A1037" t="s">
        <v>1165</v>
      </c>
    </row>
    <row r="1038" spans="1:6">
      <c r="A1038" t="s">
        <v>3</v>
      </c>
      <c r="B1038" s="3">
        <v>4965356</v>
      </c>
    </row>
    <row r="1039" spans="1:6">
      <c r="A1039" t="s">
        <v>1</v>
      </c>
      <c r="B1039" s="1">
        <v>0.41399999999999998</v>
      </c>
      <c r="C1039" t="s">
        <v>386</v>
      </c>
      <c r="D1039" s="1">
        <v>0.58599999999999997</v>
      </c>
      <c r="E1039" t="s">
        <v>387</v>
      </c>
      <c r="F1039">
        <v>5.8010000000000002</v>
      </c>
    </row>
    <row r="1040" spans="1:6">
      <c r="A1040" t="s">
        <v>1170</v>
      </c>
    </row>
    <row r="1041" spans="1:6">
      <c r="A1041" t="s">
        <v>1489</v>
      </c>
    </row>
    <row r="1042" spans="1:6">
      <c r="A1042" t="s">
        <v>8</v>
      </c>
      <c r="B1042" t="s">
        <v>1490</v>
      </c>
      <c r="C1042" t="s">
        <v>394</v>
      </c>
      <c r="D1042" t="s">
        <v>395</v>
      </c>
    </row>
    <row r="1043" spans="1:6">
      <c r="A1043" t="s">
        <v>1</v>
      </c>
      <c r="B1043" s="1">
        <v>0.16900000000000001</v>
      </c>
      <c r="C1043" t="s">
        <v>386</v>
      </c>
      <c r="D1043" s="1">
        <v>0.83099999999999996</v>
      </c>
      <c r="E1043" t="s">
        <v>387</v>
      </c>
      <c r="F1043">
        <v>5.7240000000000002</v>
      </c>
    </row>
    <row r="1044" spans="1:6">
      <c r="A1044" t="s">
        <v>56</v>
      </c>
    </row>
    <row r="1045" spans="1:6">
      <c r="A1045" t="s">
        <v>11</v>
      </c>
    </row>
    <row r="1046" spans="1:6">
      <c r="A1046" t="s">
        <v>1</v>
      </c>
      <c r="B1046" s="1">
        <v>0.111</v>
      </c>
      <c r="C1046" t="s">
        <v>386</v>
      </c>
      <c r="D1046" s="1">
        <v>0.88900000000000001</v>
      </c>
      <c r="E1046" t="s">
        <v>387</v>
      </c>
      <c r="F1046">
        <v>0.17599999999999999</v>
      </c>
    </row>
    <row r="1048" spans="1:6">
      <c r="A1048" t="s">
        <v>8</v>
      </c>
      <c r="B1048" t="s">
        <v>1491</v>
      </c>
      <c r="C1048" t="s">
        <v>394</v>
      </c>
      <c r="D1048" t="s">
        <v>400</v>
      </c>
    </row>
    <row r="1049" spans="1:6">
      <c r="A1049" t="s">
        <v>1</v>
      </c>
      <c r="B1049" s="1">
        <v>0.186</v>
      </c>
      <c r="C1049" t="s">
        <v>386</v>
      </c>
      <c r="D1049" s="1">
        <v>0.81399999999999995</v>
      </c>
      <c r="E1049" t="s">
        <v>387</v>
      </c>
      <c r="F1049">
        <v>5.2160000000000002</v>
      </c>
    </row>
    <row r="1050" spans="1:6">
      <c r="A1050" t="s">
        <v>56</v>
      </c>
    </row>
    <row r="1051" spans="1:6">
      <c r="A1051" t="s">
        <v>11</v>
      </c>
    </row>
    <row r="1052" spans="1:6">
      <c r="A1052" t="s">
        <v>1</v>
      </c>
      <c r="B1052" s="1">
        <v>0.13800000000000001</v>
      </c>
      <c r="C1052" t="s">
        <v>386</v>
      </c>
      <c r="D1052" s="1">
        <v>0.86199999999999999</v>
      </c>
      <c r="E1052" t="s">
        <v>387</v>
      </c>
      <c r="F1052">
        <v>0.17899999999999999</v>
      </c>
    </row>
    <row r="1054" spans="1:6">
      <c r="A1054" t="s">
        <v>1489</v>
      </c>
    </row>
    <row r="1055" spans="1:6">
      <c r="A1055" t="s">
        <v>13</v>
      </c>
      <c r="B1055" t="s">
        <v>1495</v>
      </c>
      <c r="C1055" t="s">
        <v>394</v>
      </c>
      <c r="D1055" t="s">
        <v>395</v>
      </c>
    </row>
    <row r="1056" spans="1:6">
      <c r="A1056" t="s">
        <v>1</v>
      </c>
      <c r="B1056" s="1">
        <v>0.26300000000000001</v>
      </c>
      <c r="C1056" t="s">
        <v>386</v>
      </c>
      <c r="D1056" s="1">
        <v>0.73699999999999999</v>
      </c>
      <c r="E1056" t="s">
        <v>387</v>
      </c>
      <c r="F1056">
        <v>91.173000000000002</v>
      </c>
    </row>
    <row r="1057" spans="1:6">
      <c r="A1057" t="s">
        <v>1496</v>
      </c>
    </row>
    <row r="1058" spans="1:6">
      <c r="A1058" t="s">
        <v>16</v>
      </c>
    </row>
    <row r="1059" spans="1:6">
      <c r="A1059" t="s">
        <v>1</v>
      </c>
      <c r="B1059" s="1">
        <v>0.109</v>
      </c>
      <c r="C1059" t="s">
        <v>386</v>
      </c>
      <c r="D1059" s="1">
        <v>0.89100000000000001</v>
      </c>
      <c r="E1059" t="s">
        <v>387</v>
      </c>
      <c r="F1059">
        <v>29.306000000000001</v>
      </c>
    </row>
    <row r="1061" spans="1:6">
      <c r="A1061" t="s">
        <v>13</v>
      </c>
      <c r="B1061" t="s">
        <v>1497</v>
      </c>
      <c r="C1061" t="s">
        <v>394</v>
      </c>
      <c r="D1061" t="s">
        <v>400</v>
      </c>
    </row>
    <row r="1062" spans="1:6">
      <c r="A1062" t="s">
        <v>1</v>
      </c>
      <c r="B1062" s="2">
        <v>0.26</v>
      </c>
      <c r="C1062" t="s">
        <v>386</v>
      </c>
      <c r="D1062" s="2">
        <v>0.74</v>
      </c>
      <c r="E1062" t="s">
        <v>387</v>
      </c>
      <c r="F1062">
        <v>95.504000000000005</v>
      </c>
    </row>
    <row r="1063" spans="1:6">
      <c r="A1063" t="s">
        <v>1407</v>
      </c>
    </row>
    <row r="1064" spans="1:6">
      <c r="A1064" t="s">
        <v>16</v>
      </c>
    </row>
    <row r="1065" spans="1:6">
      <c r="A1065" t="s">
        <v>1</v>
      </c>
      <c r="B1065" s="1">
        <v>0.14599999999999999</v>
      </c>
      <c r="C1065" t="s">
        <v>386</v>
      </c>
      <c r="D1065" s="1">
        <v>0.85399999999999998</v>
      </c>
      <c r="E1065" t="s">
        <v>387</v>
      </c>
      <c r="F1065">
        <v>27.288</v>
      </c>
    </row>
    <row r="1067" spans="1:6">
      <c r="A1067" t="s">
        <v>393</v>
      </c>
      <c r="B1067">
        <v>82</v>
      </c>
      <c r="C1067" t="s">
        <v>394</v>
      </c>
      <c r="D1067" t="s">
        <v>395</v>
      </c>
    </row>
    <row r="1068" spans="1:6">
      <c r="A1068" t="s">
        <v>1</v>
      </c>
      <c r="B1068" s="2">
        <v>0.28000000000000003</v>
      </c>
      <c r="C1068" t="s">
        <v>386</v>
      </c>
      <c r="D1068" s="2">
        <v>0.72</v>
      </c>
      <c r="E1068" t="s">
        <v>387</v>
      </c>
      <c r="F1068">
        <v>1302.8230000000001</v>
      </c>
    </row>
    <row r="1069" spans="1:6">
      <c r="A1069" t="s">
        <v>515</v>
      </c>
    </row>
    <row r="1070" spans="1:6">
      <c r="A1070" t="s">
        <v>397</v>
      </c>
      <c r="B1070" t="s">
        <v>1498</v>
      </c>
      <c r="C1070" t="s">
        <v>394</v>
      </c>
      <c r="D1070" t="s">
        <v>395</v>
      </c>
    </row>
    <row r="1071" spans="1:6">
      <c r="A1071" t="s">
        <v>1</v>
      </c>
      <c r="B1071" s="2">
        <v>0.2</v>
      </c>
      <c r="C1071" t="s">
        <v>386</v>
      </c>
      <c r="D1071" s="2">
        <v>0.8</v>
      </c>
      <c r="E1071" t="s">
        <v>387</v>
      </c>
      <c r="F1071">
        <v>1378.6389999999999</v>
      </c>
    </row>
    <row r="1073" spans="1:6">
      <c r="A1073" t="s">
        <v>393</v>
      </c>
      <c r="B1073">
        <v>82</v>
      </c>
      <c r="C1073" t="s">
        <v>394</v>
      </c>
      <c r="D1073" t="s">
        <v>400</v>
      </c>
    </row>
    <row r="1074" spans="1:6">
      <c r="A1074" t="s">
        <v>1</v>
      </c>
      <c r="B1074" s="1">
        <v>0.27500000000000002</v>
      </c>
      <c r="C1074" t="s">
        <v>386</v>
      </c>
      <c r="D1074" s="1">
        <v>0.72499999999999998</v>
      </c>
      <c r="E1074" t="s">
        <v>387</v>
      </c>
      <c r="F1074">
        <v>1312.163</v>
      </c>
    </row>
    <row r="1075" spans="1:6">
      <c r="A1075" t="s">
        <v>92</v>
      </c>
    </row>
    <row r="1076" spans="1:6">
      <c r="A1076" t="s">
        <v>397</v>
      </c>
      <c r="B1076" t="s">
        <v>1499</v>
      </c>
      <c r="C1076" t="s">
        <v>394</v>
      </c>
      <c r="D1076" t="s">
        <v>400</v>
      </c>
    </row>
    <row r="1077" spans="1:6">
      <c r="A1077" t="s">
        <v>1</v>
      </c>
      <c r="B1077" s="1">
        <v>0.20699999999999999</v>
      </c>
      <c r="C1077" t="s">
        <v>386</v>
      </c>
      <c r="D1077" s="1">
        <v>0.79300000000000004</v>
      </c>
      <c r="E1077" t="s">
        <v>387</v>
      </c>
      <c r="F1077">
        <v>958.875</v>
      </c>
    </row>
    <row r="1079" spans="1:6">
      <c r="A1079" t="s">
        <v>1142</v>
      </c>
    </row>
    <row r="1080" spans="1:6">
      <c r="A1080" t="s">
        <v>1311</v>
      </c>
    </row>
    <row r="1081" spans="1:6">
      <c r="A1081" t="s">
        <v>1312</v>
      </c>
    </row>
    <row r="1082" spans="1:6">
      <c r="A1082" t="s">
        <v>2</v>
      </c>
    </row>
    <row r="1083" spans="1:6">
      <c r="A1083" t="s">
        <v>3</v>
      </c>
      <c r="B1083">
        <v>1E-3</v>
      </c>
    </row>
    <row r="1084" spans="1:6">
      <c r="A1084" t="s">
        <v>1</v>
      </c>
      <c r="B1084" s="1">
        <v>0.182</v>
      </c>
      <c r="C1084" t="s">
        <v>386</v>
      </c>
      <c r="D1084" s="1">
        <v>0.81799999999999995</v>
      </c>
      <c r="E1084" t="s">
        <v>387</v>
      </c>
      <c r="F1084">
        <v>3.0000000000000001E-3</v>
      </c>
    </row>
    <row r="1086" spans="1:6">
      <c r="A1086" t="s">
        <v>1165</v>
      </c>
    </row>
    <row r="1087" spans="1:6">
      <c r="A1087" t="s">
        <v>3</v>
      </c>
      <c r="B1087" s="3">
        <v>10344355</v>
      </c>
    </row>
    <row r="1088" spans="1:6">
      <c r="A1088" t="s">
        <v>1</v>
      </c>
      <c r="B1088" s="1">
        <v>0.19700000000000001</v>
      </c>
      <c r="C1088" t="s">
        <v>386</v>
      </c>
      <c r="D1088" s="1">
        <v>0.80300000000000005</v>
      </c>
      <c r="E1088" t="s">
        <v>387</v>
      </c>
      <c r="F1088">
        <v>1.2250000000000001</v>
      </c>
    </row>
    <row r="1089" spans="1:6">
      <c r="A1089" t="s">
        <v>1170</v>
      </c>
    </row>
    <row r="1090" spans="1:6">
      <c r="A1090" t="s">
        <v>1500</v>
      </c>
    </row>
    <row r="1091" spans="1:6">
      <c r="A1091" t="s">
        <v>8</v>
      </c>
      <c r="B1091" t="s">
        <v>1501</v>
      </c>
      <c r="C1091" t="s">
        <v>394</v>
      </c>
      <c r="D1091" t="s">
        <v>395</v>
      </c>
    </row>
    <row r="1092" spans="1:6">
      <c r="A1092" t="s">
        <v>1</v>
      </c>
      <c r="B1092" s="1">
        <v>7.8E-2</v>
      </c>
      <c r="C1092" t="s">
        <v>386</v>
      </c>
      <c r="D1092" s="1">
        <v>0.92200000000000004</v>
      </c>
      <c r="E1092" t="s">
        <v>387</v>
      </c>
      <c r="F1092">
        <v>10.749000000000001</v>
      </c>
    </row>
    <row r="1093" spans="1:6">
      <c r="A1093" t="s">
        <v>56</v>
      </c>
    </row>
    <row r="1094" spans="1:6">
      <c r="A1094" t="s">
        <v>11</v>
      </c>
    </row>
    <row r="1095" spans="1:6">
      <c r="A1095" t="s">
        <v>1</v>
      </c>
      <c r="B1095" s="1">
        <v>0.16600000000000001</v>
      </c>
      <c r="C1095" t="s">
        <v>386</v>
      </c>
      <c r="D1095" s="1">
        <v>0.83399999999999996</v>
      </c>
      <c r="E1095" t="s">
        <v>387</v>
      </c>
      <c r="F1095">
        <v>0.17299999999999999</v>
      </c>
    </row>
    <row r="1097" spans="1:6">
      <c r="A1097" t="s">
        <v>8</v>
      </c>
      <c r="B1097" t="s">
        <v>1502</v>
      </c>
      <c r="C1097" t="s">
        <v>394</v>
      </c>
      <c r="D1097" t="s">
        <v>400</v>
      </c>
    </row>
    <row r="1098" spans="1:6">
      <c r="A1098" t="s">
        <v>1</v>
      </c>
      <c r="B1098" s="1">
        <v>8.1000000000000003E-2</v>
      </c>
      <c r="C1098" t="s">
        <v>386</v>
      </c>
      <c r="D1098" s="1">
        <v>0.91900000000000004</v>
      </c>
      <c r="E1098" t="s">
        <v>387</v>
      </c>
      <c r="F1098">
        <v>10.196</v>
      </c>
    </row>
    <row r="1099" spans="1:6">
      <c r="A1099" t="s">
        <v>56</v>
      </c>
    </row>
    <row r="1100" spans="1:6">
      <c r="A1100" t="s">
        <v>11</v>
      </c>
    </row>
    <row r="1101" spans="1:6">
      <c r="A1101" t="s">
        <v>1</v>
      </c>
      <c r="B1101" s="1">
        <v>0.14199999999999999</v>
      </c>
      <c r="C1101" t="s">
        <v>386</v>
      </c>
      <c r="D1101" s="1">
        <v>0.85799999999999998</v>
      </c>
      <c r="E1101" t="s">
        <v>387</v>
      </c>
      <c r="F1101">
        <v>0.183</v>
      </c>
    </row>
    <row r="1103" spans="1:6">
      <c r="A1103" t="s">
        <v>1500</v>
      </c>
    </row>
    <row r="1104" spans="1:6">
      <c r="A1104" t="s">
        <v>13</v>
      </c>
      <c r="B1104" t="s">
        <v>1503</v>
      </c>
      <c r="C1104" t="s">
        <v>394</v>
      </c>
      <c r="D1104" t="s">
        <v>395</v>
      </c>
    </row>
    <row r="1105" spans="1:6">
      <c r="A1105" t="s">
        <v>1</v>
      </c>
      <c r="B1105" s="1">
        <v>8.8999999999999996E-2</v>
      </c>
      <c r="C1105" t="s">
        <v>386</v>
      </c>
      <c r="D1105" s="1">
        <v>0.91100000000000003</v>
      </c>
      <c r="E1105" t="s">
        <v>387</v>
      </c>
      <c r="F1105">
        <v>340.14699999999999</v>
      </c>
    </row>
    <row r="1106" spans="1:6">
      <c r="A1106" t="s">
        <v>1504</v>
      </c>
    </row>
    <row r="1107" spans="1:6">
      <c r="A1107" t="s">
        <v>16</v>
      </c>
    </row>
    <row r="1108" spans="1:6">
      <c r="A1108" t="s">
        <v>1</v>
      </c>
      <c r="B1108" s="2">
        <v>0.13</v>
      </c>
      <c r="C1108" t="s">
        <v>386</v>
      </c>
      <c r="D1108" s="2">
        <v>0.87</v>
      </c>
      <c r="E1108" t="s">
        <v>387</v>
      </c>
      <c r="F1108">
        <v>150.66999999999999</v>
      </c>
    </row>
    <row r="1110" spans="1:6">
      <c r="A1110" t="s">
        <v>13</v>
      </c>
      <c r="B1110" t="s">
        <v>1505</v>
      </c>
      <c r="C1110" t="s">
        <v>394</v>
      </c>
      <c r="D1110" t="s">
        <v>400</v>
      </c>
    </row>
    <row r="1111" spans="1:6">
      <c r="A1111" t="s">
        <v>1</v>
      </c>
      <c r="B1111" s="1">
        <v>8.5999999999999993E-2</v>
      </c>
      <c r="C1111" t="s">
        <v>386</v>
      </c>
      <c r="D1111" s="1">
        <v>0.91400000000000003</v>
      </c>
      <c r="E1111" t="s">
        <v>387</v>
      </c>
      <c r="F1111">
        <v>326.36599999999999</v>
      </c>
    </row>
    <row r="1112" spans="1:6">
      <c r="A1112" t="s">
        <v>1506</v>
      </c>
    </row>
    <row r="1113" spans="1:6">
      <c r="A1113" t="s">
        <v>16</v>
      </c>
    </row>
    <row r="1114" spans="1:6">
      <c r="A1114" t="s">
        <v>1</v>
      </c>
      <c r="B1114" s="1">
        <v>0.13300000000000001</v>
      </c>
      <c r="C1114" t="s">
        <v>386</v>
      </c>
      <c r="D1114" s="1">
        <v>0.86699999999999999</v>
      </c>
      <c r="E1114" t="s">
        <v>387</v>
      </c>
      <c r="F1114">
        <v>169.839</v>
      </c>
    </row>
    <row r="1116" spans="1:6">
      <c r="A1116" t="s">
        <v>393</v>
      </c>
      <c r="B1116">
        <v>2059</v>
      </c>
      <c r="C1116" t="s">
        <v>394</v>
      </c>
      <c r="D1116" t="s">
        <v>395</v>
      </c>
    </row>
    <row r="1117" spans="1:6">
      <c r="A1117" t="s">
        <v>1</v>
      </c>
      <c r="B1117" s="1">
        <v>9.7000000000000003E-2</v>
      </c>
      <c r="C1117" t="s">
        <v>386</v>
      </c>
      <c r="D1117" s="1">
        <v>0.90300000000000002</v>
      </c>
      <c r="E1117" t="s">
        <v>387</v>
      </c>
      <c r="F1117">
        <v>4568.9139999999998</v>
      </c>
    </row>
    <row r="1118" spans="1:6">
      <c r="A1118" t="s">
        <v>1507</v>
      </c>
    </row>
    <row r="1119" spans="1:6">
      <c r="A1119" t="s">
        <v>397</v>
      </c>
      <c r="B1119" t="s">
        <v>1508</v>
      </c>
      <c r="C1119" t="s">
        <v>394</v>
      </c>
      <c r="D1119" t="s">
        <v>395</v>
      </c>
    </row>
    <row r="1120" spans="1:6">
      <c r="A1120" t="s">
        <v>1</v>
      </c>
      <c r="B1120" s="1">
        <v>0.152</v>
      </c>
      <c r="C1120" t="s">
        <v>386</v>
      </c>
      <c r="D1120" s="1">
        <v>0.84799999999999998</v>
      </c>
      <c r="E1120" t="s">
        <v>387</v>
      </c>
      <c r="F1120">
        <v>13108.963</v>
      </c>
    </row>
    <row r="1122" spans="1:6">
      <c r="A1122" t="s">
        <v>393</v>
      </c>
      <c r="B1122">
        <v>663</v>
      </c>
      <c r="C1122" t="s">
        <v>394</v>
      </c>
      <c r="D1122" t="s">
        <v>400</v>
      </c>
    </row>
    <row r="1123" spans="1:6">
      <c r="A1123" t="s">
        <v>1</v>
      </c>
      <c r="B1123" s="1">
        <v>9.7000000000000003E-2</v>
      </c>
      <c r="C1123" t="s">
        <v>386</v>
      </c>
      <c r="D1123" s="1">
        <v>0.90300000000000002</v>
      </c>
      <c r="E1123" t="s">
        <v>387</v>
      </c>
      <c r="F1123">
        <v>3905.096</v>
      </c>
    </row>
    <row r="1124" spans="1:6">
      <c r="A1124" t="s">
        <v>1509</v>
      </c>
    </row>
    <row r="1125" spans="1:6">
      <c r="A1125" t="s">
        <v>397</v>
      </c>
      <c r="B1125" t="s">
        <v>1510</v>
      </c>
      <c r="C1125" t="s">
        <v>394</v>
      </c>
      <c r="D1125" t="s">
        <v>400</v>
      </c>
    </row>
    <row r="1126" spans="1:6">
      <c r="A1126" t="s">
        <v>1</v>
      </c>
      <c r="B1126" s="1">
        <v>0.16800000000000001</v>
      </c>
      <c r="C1126" t="s">
        <v>386</v>
      </c>
      <c r="D1126" s="1">
        <v>0.83199999999999996</v>
      </c>
      <c r="E1126" t="s">
        <v>387</v>
      </c>
      <c r="F1126">
        <v>13275.579</v>
      </c>
    </row>
    <row r="1128" spans="1:6">
      <c r="A1128" t="s">
        <v>1143</v>
      </c>
    </row>
    <row r="1129" spans="1:6">
      <c r="A1129" t="s">
        <v>1313</v>
      </c>
    </row>
    <row r="1130" spans="1:6">
      <c r="A1130" t="s">
        <v>1314</v>
      </c>
    </row>
    <row r="1131" spans="1:6">
      <c r="A1131" t="s">
        <v>2</v>
      </c>
    </row>
    <row r="1132" spans="1:6">
      <c r="A1132" t="s">
        <v>3</v>
      </c>
      <c r="B1132">
        <v>1E-3</v>
      </c>
    </row>
    <row r="1133" spans="1:6">
      <c r="A1133" t="s">
        <v>1</v>
      </c>
      <c r="B1133" s="2">
        <v>0.56000000000000005</v>
      </c>
      <c r="C1133" t="s">
        <v>386</v>
      </c>
      <c r="D1133" s="2">
        <v>0.44</v>
      </c>
      <c r="E1133" t="s">
        <v>387</v>
      </c>
      <c r="F1133">
        <v>1E-3</v>
      </c>
    </row>
    <row r="1135" spans="1:6">
      <c r="A1135" t="s">
        <v>1165</v>
      </c>
    </row>
    <row r="1136" spans="1:6">
      <c r="A1136" t="s">
        <v>3</v>
      </c>
      <c r="B1136">
        <v>908.02</v>
      </c>
    </row>
    <row r="1137" spans="1:6">
      <c r="A1137" t="s">
        <v>1</v>
      </c>
      <c r="B1137" s="1">
        <v>0.20499999999999999</v>
      </c>
      <c r="C1137" t="s">
        <v>386</v>
      </c>
      <c r="D1137" s="1">
        <v>0.79500000000000004</v>
      </c>
      <c r="E1137" t="s">
        <v>387</v>
      </c>
      <c r="F1137">
        <v>15.651999999999999</v>
      </c>
    </row>
    <row r="1138" spans="1:6">
      <c r="A1138" t="s">
        <v>1265</v>
      </c>
    </row>
    <row r="1139" spans="1:6">
      <c r="A1139" t="s">
        <v>1444</v>
      </c>
    </row>
    <row r="1140" spans="1:6">
      <c r="A1140" t="s">
        <v>8</v>
      </c>
      <c r="B1140" t="s">
        <v>1511</v>
      </c>
      <c r="C1140" t="s">
        <v>394</v>
      </c>
      <c r="D1140" t="s">
        <v>395</v>
      </c>
    </row>
    <row r="1141" spans="1:6">
      <c r="A1141" t="s">
        <v>1</v>
      </c>
      <c r="B1141" s="1">
        <v>0.25600000000000001</v>
      </c>
      <c r="C1141" t="s">
        <v>386</v>
      </c>
      <c r="D1141" s="1">
        <v>0.74399999999999999</v>
      </c>
      <c r="E1141" t="s">
        <v>387</v>
      </c>
      <c r="F1141">
        <v>2.2200000000000002</v>
      </c>
    </row>
    <row r="1142" spans="1:6">
      <c r="A1142" t="s">
        <v>56</v>
      </c>
    </row>
    <row r="1143" spans="1:6">
      <c r="A1143" t="s">
        <v>11</v>
      </c>
    </row>
    <row r="1144" spans="1:6">
      <c r="A1144" t="s">
        <v>1</v>
      </c>
      <c r="B1144" s="1">
        <v>0.28499999999999998</v>
      </c>
      <c r="C1144" t="s">
        <v>386</v>
      </c>
      <c r="D1144" s="1">
        <v>0.71499999999999997</v>
      </c>
      <c r="E1144" t="s">
        <v>387</v>
      </c>
      <c r="F1144">
        <v>2.1999999999999999E-2</v>
      </c>
    </row>
    <row r="1146" spans="1:6">
      <c r="A1146" t="s">
        <v>8</v>
      </c>
      <c r="B1146" t="s">
        <v>1512</v>
      </c>
      <c r="C1146" t="s">
        <v>394</v>
      </c>
      <c r="D1146" t="s">
        <v>400</v>
      </c>
    </row>
    <row r="1147" spans="1:6">
      <c r="A1147" t="s">
        <v>1</v>
      </c>
      <c r="B1147" s="1">
        <v>0.26700000000000002</v>
      </c>
      <c r="C1147" t="s">
        <v>386</v>
      </c>
      <c r="D1147" s="1">
        <v>0.73299999999999998</v>
      </c>
      <c r="E1147" t="s">
        <v>387</v>
      </c>
      <c r="F1147">
        <v>2.0739999999999998</v>
      </c>
    </row>
    <row r="1148" spans="1:6">
      <c r="A1148" t="s">
        <v>56</v>
      </c>
    </row>
    <row r="1149" spans="1:6">
      <c r="A1149" t="s">
        <v>11</v>
      </c>
    </row>
    <row r="1150" spans="1:6">
      <c r="A1150" t="s">
        <v>1</v>
      </c>
      <c r="B1150" s="1">
        <v>0.30399999999999999</v>
      </c>
      <c r="C1150" t="s">
        <v>386</v>
      </c>
      <c r="D1150" s="1">
        <v>0.69599999999999995</v>
      </c>
      <c r="E1150" t="s">
        <v>387</v>
      </c>
      <c r="F1150">
        <v>0.02</v>
      </c>
    </row>
    <row r="1152" spans="1:6">
      <c r="A1152" t="s">
        <v>1444</v>
      </c>
    </row>
    <row r="1153" spans="1:6">
      <c r="A1153" t="s">
        <v>13</v>
      </c>
      <c r="B1153" t="s">
        <v>1513</v>
      </c>
      <c r="C1153" t="s">
        <v>394</v>
      </c>
      <c r="D1153" t="s">
        <v>395</v>
      </c>
    </row>
    <row r="1154" spans="1:6">
      <c r="A1154" t="s">
        <v>1</v>
      </c>
      <c r="B1154" s="1">
        <v>0.20300000000000001</v>
      </c>
      <c r="C1154" t="s">
        <v>386</v>
      </c>
      <c r="D1154" s="1">
        <v>0.79700000000000004</v>
      </c>
      <c r="E1154" t="s">
        <v>387</v>
      </c>
      <c r="F1154">
        <v>22.879000000000001</v>
      </c>
    </row>
    <row r="1155" spans="1:6">
      <c r="A1155" t="s">
        <v>1514</v>
      </c>
    </row>
    <row r="1156" spans="1:6">
      <c r="A1156" t="s">
        <v>16</v>
      </c>
    </row>
    <row r="1157" spans="1:6">
      <c r="A1157" t="s">
        <v>1</v>
      </c>
      <c r="B1157" s="2">
        <v>0.28000000000000003</v>
      </c>
      <c r="C1157" t="s">
        <v>386</v>
      </c>
      <c r="D1157" s="2">
        <v>0.72</v>
      </c>
      <c r="E1157" t="s">
        <v>387</v>
      </c>
      <c r="F1157">
        <v>1.8089999999999999</v>
      </c>
    </row>
    <row r="1159" spans="1:6">
      <c r="A1159" t="s">
        <v>13</v>
      </c>
      <c r="B1159" t="s">
        <v>1515</v>
      </c>
      <c r="C1159" t="s">
        <v>394</v>
      </c>
      <c r="D1159" t="s">
        <v>400</v>
      </c>
    </row>
    <row r="1160" spans="1:6">
      <c r="A1160" t="s">
        <v>1</v>
      </c>
      <c r="B1160" s="1">
        <v>0.20499999999999999</v>
      </c>
      <c r="C1160" t="s">
        <v>386</v>
      </c>
      <c r="D1160" s="1">
        <v>0.79500000000000004</v>
      </c>
      <c r="E1160" t="s">
        <v>387</v>
      </c>
      <c r="F1160">
        <v>16.675000000000001</v>
      </c>
    </row>
    <row r="1161" spans="1:6">
      <c r="A1161" t="s">
        <v>1450</v>
      </c>
    </row>
    <row r="1162" spans="1:6">
      <c r="A1162" t="s">
        <v>16</v>
      </c>
    </row>
    <row r="1163" spans="1:6">
      <c r="A1163" t="s">
        <v>1</v>
      </c>
      <c r="B1163" s="1">
        <v>0.30099999999999999</v>
      </c>
      <c r="C1163" t="s">
        <v>386</v>
      </c>
      <c r="D1163" s="1">
        <v>0.69899999999999995</v>
      </c>
      <c r="E1163" t="s">
        <v>387</v>
      </c>
      <c r="F1163">
        <v>0.995</v>
      </c>
    </row>
    <row r="1165" spans="1:6">
      <c r="A1165" t="s">
        <v>393</v>
      </c>
      <c r="B1165">
        <v>120</v>
      </c>
      <c r="C1165" t="s">
        <v>394</v>
      </c>
      <c r="D1165" t="s">
        <v>395</v>
      </c>
    </row>
    <row r="1166" spans="1:6">
      <c r="A1166" t="s">
        <v>1</v>
      </c>
      <c r="B1166" s="1">
        <v>0.13600000000000001</v>
      </c>
      <c r="C1166" t="s">
        <v>386</v>
      </c>
      <c r="D1166" s="1">
        <v>0.86399999999999999</v>
      </c>
      <c r="E1166" t="s">
        <v>387</v>
      </c>
      <c r="F1166">
        <v>975.971</v>
      </c>
    </row>
    <row r="1167" spans="1:6">
      <c r="A1167" t="s">
        <v>1516</v>
      </c>
    </row>
    <row r="1168" spans="1:6">
      <c r="A1168" t="s">
        <v>397</v>
      </c>
      <c r="B1168" t="s">
        <v>1517</v>
      </c>
      <c r="C1168" t="s">
        <v>394</v>
      </c>
      <c r="D1168" t="s">
        <v>395</v>
      </c>
    </row>
    <row r="1169" spans="1:6">
      <c r="A1169" t="s">
        <v>1</v>
      </c>
      <c r="B1169" s="1">
        <v>0.219</v>
      </c>
      <c r="C1169" t="s">
        <v>386</v>
      </c>
      <c r="D1169" s="1">
        <v>0.78100000000000003</v>
      </c>
      <c r="E1169" t="s">
        <v>387</v>
      </c>
      <c r="F1169">
        <v>432.63200000000001</v>
      </c>
    </row>
    <row r="1171" spans="1:6">
      <c r="A1171" t="s">
        <v>393</v>
      </c>
      <c r="B1171">
        <v>658</v>
      </c>
      <c r="C1171" t="s">
        <v>394</v>
      </c>
      <c r="D1171" t="s">
        <v>400</v>
      </c>
    </row>
    <row r="1172" spans="1:6">
      <c r="A1172" t="s">
        <v>1</v>
      </c>
      <c r="B1172" s="1">
        <v>0.23499999999999999</v>
      </c>
      <c r="C1172" t="s">
        <v>386</v>
      </c>
      <c r="D1172" s="1">
        <v>0.76500000000000001</v>
      </c>
      <c r="E1172" t="s">
        <v>387</v>
      </c>
      <c r="F1172">
        <v>385.15100000000001</v>
      </c>
    </row>
    <row r="1173" spans="1:6">
      <c r="A1173" t="s">
        <v>1439</v>
      </c>
    </row>
    <row r="1174" spans="1:6">
      <c r="A1174" t="s">
        <v>397</v>
      </c>
      <c r="B1174" t="s">
        <v>1518</v>
      </c>
      <c r="C1174" t="s">
        <v>394</v>
      </c>
      <c r="D1174" t="s">
        <v>400</v>
      </c>
    </row>
    <row r="1175" spans="1:6">
      <c r="A1175" t="s">
        <v>1</v>
      </c>
      <c r="B1175" s="1">
        <v>0.307</v>
      </c>
      <c r="C1175" t="s">
        <v>386</v>
      </c>
      <c r="D1175" s="1">
        <v>0.69299999999999995</v>
      </c>
      <c r="E1175" t="s">
        <v>387</v>
      </c>
      <c r="F1175">
        <v>26.954000000000001</v>
      </c>
    </row>
    <row r="1177" spans="1:6">
      <c r="A1177" t="s">
        <v>1144</v>
      </c>
    </row>
    <row r="1178" spans="1:6">
      <c r="A1178" t="s">
        <v>1315</v>
      </c>
    </row>
    <row r="1179" spans="1:6">
      <c r="A1179" t="s">
        <v>1316</v>
      </c>
    </row>
    <row r="1180" spans="1:6">
      <c r="A1180" t="s">
        <v>2</v>
      </c>
    </row>
    <row r="1181" spans="1:6">
      <c r="A1181" t="s">
        <v>3</v>
      </c>
      <c r="B1181">
        <v>0</v>
      </c>
    </row>
    <row r="1182" spans="1:6">
      <c r="A1182" t="s">
        <v>1</v>
      </c>
      <c r="B1182" s="1">
        <v>6.7000000000000004E-2</v>
      </c>
      <c r="C1182" t="s">
        <v>386</v>
      </c>
      <c r="D1182" s="1">
        <v>0.93300000000000005</v>
      </c>
      <c r="E1182" t="s">
        <v>387</v>
      </c>
      <c r="F1182">
        <v>1E-3</v>
      </c>
    </row>
    <row r="1184" spans="1:6">
      <c r="A1184" t="s">
        <v>1165</v>
      </c>
    </row>
    <row r="1185" spans="1:6">
      <c r="A1185" t="s">
        <v>3</v>
      </c>
      <c r="B1185" s="3">
        <v>17983</v>
      </c>
    </row>
    <row r="1186" spans="1:6">
      <c r="A1186" t="s">
        <v>1</v>
      </c>
      <c r="B1186" s="1">
        <v>6.7000000000000004E-2</v>
      </c>
      <c r="C1186" t="s">
        <v>386</v>
      </c>
      <c r="D1186" s="1">
        <v>0.93300000000000005</v>
      </c>
      <c r="E1186" t="s">
        <v>387</v>
      </c>
      <c r="F1186">
        <v>4.0000000000000001E-3</v>
      </c>
    </row>
    <row r="1187" spans="1:6">
      <c r="A1187" t="s">
        <v>1169</v>
      </c>
    </row>
    <row r="1188" spans="1:6">
      <c r="A1188" t="s">
        <v>1519</v>
      </c>
    </row>
    <row r="1189" spans="1:6">
      <c r="A1189" t="s">
        <v>8</v>
      </c>
      <c r="B1189" t="s">
        <v>1520</v>
      </c>
      <c r="C1189" t="s">
        <v>394</v>
      </c>
      <c r="D1189" t="s">
        <v>395</v>
      </c>
    </row>
    <row r="1190" spans="1:6">
      <c r="A1190" t="s">
        <v>1</v>
      </c>
      <c r="B1190" s="2">
        <v>0</v>
      </c>
      <c r="C1190" t="s">
        <v>386</v>
      </c>
      <c r="D1190" s="2">
        <v>1</v>
      </c>
      <c r="E1190" t="s">
        <v>387</v>
      </c>
      <c r="F1190">
        <v>0.182</v>
      </c>
    </row>
    <row r="1191" spans="1:6">
      <c r="A1191" t="s">
        <v>21</v>
      </c>
    </row>
    <row r="1192" spans="1:6">
      <c r="A1192" t="s">
        <v>11</v>
      </c>
    </row>
    <row r="1193" spans="1:6">
      <c r="A1193" t="s">
        <v>1</v>
      </c>
      <c r="B1193" s="1">
        <v>0.13300000000000001</v>
      </c>
      <c r="C1193" t="s">
        <v>386</v>
      </c>
      <c r="D1193" s="1">
        <v>0.86699999999999999</v>
      </c>
      <c r="E1193" t="s">
        <v>387</v>
      </c>
      <c r="F1193">
        <v>8.9999999999999993E-3</v>
      </c>
    </row>
    <row r="1195" spans="1:6">
      <c r="A1195" t="s">
        <v>8</v>
      </c>
      <c r="B1195" t="s">
        <v>1521</v>
      </c>
      <c r="C1195" t="s">
        <v>394</v>
      </c>
      <c r="D1195" t="s">
        <v>400</v>
      </c>
    </row>
    <row r="1196" spans="1:6">
      <c r="A1196" t="s">
        <v>1</v>
      </c>
      <c r="B1196" s="2">
        <v>0</v>
      </c>
      <c r="C1196" t="s">
        <v>386</v>
      </c>
      <c r="D1196" s="2">
        <v>1</v>
      </c>
      <c r="E1196" t="s">
        <v>387</v>
      </c>
      <c r="F1196">
        <v>0.16600000000000001</v>
      </c>
    </row>
    <row r="1197" spans="1:6">
      <c r="A1197" t="s">
        <v>22</v>
      </c>
    </row>
    <row r="1198" spans="1:6">
      <c r="A1198" t="s">
        <v>11</v>
      </c>
    </row>
    <row r="1199" spans="1:6">
      <c r="A1199" t="s">
        <v>1</v>
      </c>
      <c r="B1199" s="2">
        <v>0.1</v>
      </c>
      <c r="C1199" t="s">
        <v>386</v>
      </c>
      <c r="D1199" s="2">
        <v>0.9</v>
      </c>
      <c r="E1199" t="s">
        <v>387</v>
      </c>
      <c r="F1199">
        <v>8.9999999999999993E-3</v>
      </c>
    </row>
    <row r="1201" spans="1:6">
      <c r="A1201" t="s">
        <v>1519</v>
      </c>
    </row>
    <row r="1202" spans="1:6">
      <c r="A1202" t="s">
        <v>13</v>
      </c>
      <c r="B1202" t="s">
        <v>1522</v>
      </c>
      <c r="C1202" t="s">
        <v>394</v>
      </c>
      <c r="D1202" t="s">
        <v>395</v>
      </c>
    </row>
    <row r="1203" spans="1:6">
      <c r="A1203" t="s">
        <v>1</v>
      </c>
      <c r="B1203" s="2">
        <v>0</v>
      </c>
      <c r="C1203" t="s">
        <v>386</v>
      </c>
      <c r="D1203" s="2">
        <v>1</v>
      </c>
      <c r="E1203" t="s">
        <v>387</v>
      </c>
      <c r="F1203">
        <v>0.94</v>
      </c>
    </row>
    <row r="1204" spans="1:6">
      <c r="A1204" t="s">
        <v>1523</v>
      </c>
    </row>
    <row r="1205" spans="1:6">
      <c r="A1205" t="s">
        <v>16</v>
      </c>
    </row>
    <row r="1206" spans="1:6">
      <c r="A1206" t="s">
        <v>1</v>
      </c>
      <c r="B1206" s="1">
        <v>0.11700000000000001</v>
      </c>
      <c r="C1206" t="s">
        <v>386</v>
      </c>
      <c r="D1206" s="1">
        <v>0.88300000000000001</v>
      </c>
      <c r="E1206" t="s">
        <v>387</v>
      </c>
      <c r="F1206">
        <v>0.29099999999999998</v>
      </c>
    </row>
    <row r="1208" spans="1:6">
      <c r="A1208" t="s">
        <v>13</v>
      </c>
      <c r="B1208" t="s">
        <v>1524</v>
      </c>
      <c r="C1208" t="s">
        <v>394</v>
      </c>
      <c r="D1208" t="s">
        <v>400</v>
      </c>
    </row>
    <row r="1209" spans="1:6">
      <c r="A1209" t="s">
        <v>1</v>
      </c>
      <c r="B1209" s="2">
        <v>0</v>
      </c>
      <c r="C1209" t="s">
        <v>386</v>
      </c>
      <c r="D1209" s="2">
        <v>1</v>
      </c>
      <c r="E1209" t="s">
        <v>387</v>
      </c>
      <c r="F1209">
        <v>0.88700000000000001</v>
      </c>
    </row>
    <row r="1210" spans="1:6">
      <c r="A1210" t="s">
        <v>1525</v>
      </c>
    </row>
    <row r="1211" spans="1:6">
      <c r="A1211" t="s">
        <v>16</v>
      </c>
    </row>
    <row r="1212" spans="1:6">
      <c r="A1212" t="s">
        <v>1</v>
      </c>
      <c r="B1212" s="2">
        <v>0.1</v>
      </c>
      <c r="C1212" t="s">
        <v>386</v>
      </c>
      <c r="D1212" s="2">
        <v>0.9</v>
      </c>
      <c r="E1212" t="s">
        <v>387</v>
      </c>
      <c r="F1212">
        <v>0.27200000000000002</v>
      </c>
    </row>
    <row r="1214" spans="1:6">
      <c r="A1214" t="s">
        <v>393</v>
      </c>
      <c r="B1214">
        <v>448</v>
      </c>
      <c r="C1214" t="s">
        <v>394</v>
      </c>
      <c r="D1214" t="s">
        <v>395</v>
      </c>
    </row>
    <row r="1215" spans="1:6">
      <c r="A1215" t="s">
        <v>1</v>
      </c>
      <c r="B1215" s="2">
        <v>0</v>
      </c>
      <c r="C1215" t="s">
        <v>386</v>
      </c>
      <c r="D1215" s="2">
        <v>1</v>
      </c>
      <c r="E1215" t="s">
        <v>387</v>
      </c>
      <c r="F1215">
        <v>1.29</v>
      </c>
    </row>
    <row r="1216" spans="1:6">
      <c r="A1216" t="s">
        <v>1526</v>
      </c>
    </row>
    <row r="1217" spans="1:6">
      <c r="A1217" t="s">
        <v>397</v>
      </c>
      <c r="B1217" t="s">
        <v>1527</v>
      </c>
      <c r="C1217" t="s">
        <v>394</v>
      </c>
      <c r="D1217" t="s">
        <v>395</v>
      </c>
    </row>
    <row r="1218" spans="1:6">
      <c r="A1218" t="s">
        <v>1</v>
      </c>
      <c r="B1218" s="1">
        <v>8.3000000000000004E-2</v>
      </c>
      <c r="C1218" t="s">
        <v>386</v>
      </c>
      <c r="D1218" s="1">
        <v>0.91700000000000004</v>
      </c>
      <c r="E1218" t="s">
        <v>387</v>
      </c>
      <c r="F1218">
        <v>2.2450000000000001</v>
      </c>
    </row>
    <row r="1220" spans="1:6">
      <c r="A1220" t="s">
        <v>393</v>
      </c>
      <c r="B1220">
        <v>448</v>
      </c>
      <c r="C1220" t="s">
        <v>394</v>
      </c>
      <c r="D1220" t="s">
        <v>400</v>
      </c>
    </row>
    <row r="1221" spans="1:6">
      <c r="A1221" t="s">
        <v>1</v>
      </c>
      <c r="B1221" s="2">
        <v>0</v>
      </c>
      <c r="C1221" t="s">
        <v>386</v>
      </c>
      <c r="D1221" s="2">
        <v>1</v>
      </c>
      <c r="E1221" t="s">
        <v>387</v>
      </c>
      <c r="F1221">
        <v>1.0329999999999999</v>
      </c>
    </row>
    <row r="1222" spans="1:6">
      <c r="A1222" t="s">
        <v>1528</v>
      </c>
    </row>
    <row r="1223" spans="1:6">
      <c r="A1223" t="s">
        <v>397</v>
      </c>
      <c r="B1223" t="s">
        <v>1529</v>
      </c>
      <c r="C1223" t="s">
        <v>394</v>
      </c>
      <c r="D1223" t="s">
        <v>400</v>
      </c>
    </row>
    <row r="1224" spans="1:6">
      <c r="A1224" t="s">
        <v>1</v>
      </c>
      <c r="B1224" s="1">
        <v>6.7000000000000004E-2</v>
      </c>
      <c r="C1224" t="s">
        <v>386</v>
      </c>
      <c r="D1224" s="1">
        <v>0.93300000000000005</v>
      </c>
      <c r="E1224" t="s">
        <v>387</v>
      </c>
      <c r="F1224">
        <v>1.5429999999999999</v>
      </c>
    </row>
    <row r="1226" spans="1:6">
      <c r="A1226" t="s">
        <v>1145</v>
      </c>
    </row>
    <row r="1227" spans="1:6">
      <c r="A1227" t="s">
        <v>1317</v>
      </c>
    </row>
    <row r="1228" spans="1:6">
      <c r="A1228" t="s">
        <v>1318</v>
      </c>
    </row>
    <row r="1229" spans="1:6">
      <c r="A1229" t="s">
        <v>2</v>
      </c>
    </row>
    <row r="1230" spans="1:6">
      <c r="A1230" t="s">
        <v>3</v>
      </c>
      <c r="B1230">
        <v>1E-3</v>
      </c>
    </row>
    <row r="1231" spans="1:6">
      <c r="A1231" t="s">
        <v>1</v>
      </c>
      <c r="B1231" s="1">
        <v>0.26800000000000002</v>
      </c>
      <c r="C1231" t="s">
        <v>386</v>
      </c>
      <c r="D1231" s="1">
        <v>0.73199999999999998</v>
      </c>
      <c r="E1231" t="s">
        <v>387</v>
      </c>
      <c r="F1231">
        <v>0</v>
      </c>
    </row>
    <row r="1233" spans="1:6">
      <c r="A1233" t="s">
        <v>1165</v>
      </c>
    </row>
    <row r="1234" spans="1:6">
      <c r="A1234" t="s">
        <v>3</v>
      </c>
      <c r="B1234" s="3">
        <v>5227</v>
      </c>
    </row>
    <row r="1235" spans="1:6">
      <c r="A1235" t="s">
        <v>1</v>
      </c>
      <c r="B1235" s="1">
        <v>0.253</v>
      </c>
      <c r="C1235" t="s">
        <v>386</v>
      </c>
      <c r="D1235" s="1">
        <v>0.747</v>
      </c>
      <c r="E1235" t="s">
        <v>387</v>
      </c>
      <c r="F1235">
        <v>1.9E-2</v>
      </c>
    </row>
    <row r="1236" spans="1:6">
      <c r="A1236" t="s">
        <v>1168</v>
      </c>
    </row>
    <row r="1237" spans="1:6">
      <c r="A1237" t="s">
        <v>1403</v>
      </c>
    </row>
    <row r="1238" spans="1:6">
      <c r="A1238" t="s">
        <v>8</v>
      </c>
      <c r="B1238" t="s">
        <v>194</v>
      </c>
      <c r="C1238" t="s">
        <v>394</v>
      </c>
      <c r="D1238" t="s">
        <v>395</v>
      </c>
    </row>
    <row r="1239" spans="1:6">
      <c r="A1239" t="s">
        <v>1</v>
      </c>
      <c r="B1239" s="1">
        <v>0.44800000000000001</v>
      </c>
      <c r="C1239" t="s">
        <v>386</v>
      </c>
      <c r="D1239" s="1">
        <v>0.55200000000000005</v>
      </c>
      <c r="E1239" t="s">
        <v>387</v>
      </c>
      <c r="F1239">
        <v>0.108</v>
      </c>
    </row>
    <row r="1240" spans="1:6">
      <c r="A1240" t="s">
        <v>56</v>
      </c>
    </row>
    <row r="1241" spans="1:6">
      <c r="A1241" t="s">
        <v>11</v>
      </c>
    </row>
    <row r="1242" spans="1:6">
      <c r="A1242" t="s">
        <v>1</v>
      </c>
      <c r="B1242" s="1">
        <v>0.245</v>
      </c>
      <c r="C1242" t="s">
        <v>386</v>
      </c>
      <c r="D1242" s="1">
        <v>0.755</v>
      </c>
      <c r="E1242" t="s">
        <v>387</v>
      </c>
      <c r="F1242">
        <v>1.2E-2</v>
      </c>
    </row>
    <row r="1244" spans="1:6">
      <c r="A1244" t="s">
        <v>8</v>
      </c>
      <c r="B1244" t="s">
        <v>1530</v>
      </c>
      <c r="C1244" t="s">
        <v>394</v>
      </c>
      <c r="D1244" t="s">
        <v>400</v>
      </c>
    </row>
    <row r="1245" spans="1:6">
      <c r="A1245" t="s">
        <v>1</v>
      </c>
      <c r="B1245" s="1">
        <v>0.40899999999999997</v>
      </c>
      <c r="C1245" t="s">
        <v>386</v>
      </c>
      <c r="D1245" s="1">
        <v>0.59099999999999997</v>
      </c>
      <c r="E1245" t="s">
        <v>387</v>
      </c>
      <c r="F1245">
        <v>9.4E-2</v>
      </c>
    </row>
    <row r="1246" spans="1:6">
      <c r="A1246" t="s">
        <v>56</v>
      </c>
    </row>
    <row r="1247" spans="1:6">
      <c r="A1247" t="s">
        <v>11</v>
      </c>
    </row>
    <row r="1248" spans="1:6">
      <c r="A1248" t="s">
        <v>1</v>
      </c>
      <c r="B1248" s="1">
        <v>0.25800000000000001</v>
      </c>
      <c r="C1248" t="s">
        <v>386</v>
      </c>
      <c r="D1248" s="1">
        <v>0.74199999999999999</v>
      </c>
      <c r="E1248" t="s">
        <v>387</v>
      </c>
      <c r="F1248">
        <v>1.4E-2</v>
      </c>
    </row>
    <row r="1250" spans="1:6">
      <c r="A1250" t="s">
        <v>1403</v>
      </c>
    </row>
    <row r="1251" spans="1:6">
      <c r="A1251" t="s">
        <v>13</v>
      </c>
      <c r="B1251" t="s">
        <v>1531</v>
      </c>
      <c r="C1251" t="s">
        <v>394</v>
      </c>
      <c r="D1251" t="s">
        <v>395</v>
      </c>
    </row>
    <row r="1252" spans="1:6">
      <c r="A1252" t="s">
        <v>1</v>
      </c>
      <c r="B1252" s="1">
        <v>0.38300000000000001</v>
      </c>
      <c r="C1252" t="s">
        <v>386</v>
      </c>
      <c r="D1252" s="1">
        <v>0.61699999999999999</v>
      </c>
      <c r="E1252" t="s">
        <v>387</v>
      </c>
      <c r="F1252">
        <v>0.157</v>
      </c>
    </row>
    <row r="1253" spans="1:6">
      <c r="A1253" t="s">
        <v>123</v>
      </c>
    </row>
    <row r="1254" spans="1:6">
      <c r="A1254" t="s">
        <v>16</v>
      </c>
    </row>
    <row r="1255" spans="1:6">
      <c r="A1255" t="s">
        <v>1</v>
      </c>
      <c r="B1255" s="1">
        <v>0.22500000000000001</v>
      </c>
      <c r="C1255" t="s">
        <v>386</v>
      </c>
      <c r="D1255" s="1">
        <v>0.77500000000000002</v>
      </c>
      <c r="E1255" t="s">
        <v>387</v>
      </c>
      <c r="F1255">
        <v>3.4000000000000002E-2</v>
      </c>
    </row>
    <row r="1257" spans="1:6">
      <c r="A1257" t="s">
        <v>13</v>
      </c>
      <c r="B1257" t="s">
        <v>1532</v>
      </c>
      <c r="C1257" t="s">
        <v>394</v>
      </c>
      <c r="D1257" t="s">
        <v>400</v>
      </c>
    </row>
    <row r="1258" spans="1:6">
      <c r="A1258" t="s">
        <v>1</v>
      </c>
      <c r="B1258" s="1">
        <v>0.39600000000000002</v>
      </c>
      <c r="C1258" t="s">
        <v>386</v>
      </c>
      <c r="D1258" s="1">
        <v>0.60399999999999998</v>
      </c>
      <c r="E1258" t="s">
        <v>387</v>
      </c>
      <c r="F1258">
        <v>0.155</v>
      </c>
    </row>
    <row r="1259" spans="1:6">
      <c r="A1259" t="s">
        <v>123</v>
      </c>
    </row>
    <row r="1260" spans="1:6">
      <c r="A1260" t="s">
        <v>16</v>
      </c>
    </row>
    <row r="1261" spans="1:6">
      <c r="A1261" t="s">
        <v>1</v>
      </c>
      <c r="B1261" s="1">
        <v>0.218</v>
      </c>
      <c r="C1261" t="s">
        <v>386</v>
      </c>
      <c r="D1261" s="1">
        <v>0.78200000000000003</v>
      </c>
      <c r="E1261" t="s">
        <v>387</v>
      </c>
      <c r="F1261">
        <v>2.8000000000000001E-2</v>
      </c>
    </row>
    <row r="1263" spans="1:6">
      <c r="A1263" t="s">
        <v>393</v>
      </c>
      <c r="B1263">
        <v>12</v>
      </c>
      <c r="C1263" t="s">
        <v>394</v>
      </c>
      <c r="D1263" t="s">
        <v>395</v>
      </c>
    </row>
    <row r="1264" spans="1:6">
      <c r="A1264" t="s">
        <v>1</v>
      </c>
      <c r="B1264" s="1">
        <v>0.42199999999999999</v>
      </c>
      <c r="C1264" t="s">
        <v>386</v>
      </c>
      <c r="D1264" s="1">
        <v>0.57799999999999996</v>
      </c>
      <c r="E1264" t="s">
        <v>387</v>
      </c>
      <c r="F1264">
        <v>0.14599999999999999</v>
      </c>
    </row>
    <row r="1265" spans="1:6">
      <c r="A1265" t="s">
        <v>22</v>
      </c>
    </row>
    <row r="1266" spans="1:6">
      <c r="A1266" t="s">
        <v>397</v>
      </c>
      <c r="B1266" t="s">
        <v>1533</v>
      </c>
      <c r="C1266" t="s">
        <v>394</v>
      </c>
      <c r="D1266" t="s">
        <v>395</v>
      </c>
    </row>
    <row r="1267" spans="1:6">
      <c r="A1267" t="s">
        <v>1</v>
      </c>
      <c r="B1267" s="1">
        <v>0.218</v>
      </c>
      <c r="C1267" t="s">
        <v>386</v>
      </c>
      <c r="D1267" s="1">
        <v>0.78200000000000003</v>
      </c>
      <c r="E1267" t="s">
        <v>387</v>
      </c>
      <c r="F1267">
        <v>5.8000000000000003E-2</v>
      </c>
    </row>
    <row r="1269" spans="1:6">
      <c r="A1269" t="s">
        <v>393</v>
      </c>
      <c r="B1269">
        <v>13</v>
      </c>
      <c r="C1269" t="s">
        <v>394</v>
      </c>
      <c r="D1269" t="s">
        <v>400</v>
      </c>
    </row>
    <row r="1270" spans="1:6">
      <c r="A1270" t="s">
        <v>1</v>
      </c>
      <c r="B1270" s="1">
        <v>0.40899999999999997</v>
      </c>
      <c r="C1270" t="s">
        <v>386</v>
      </c>
      <c r="D1270" s="1">
        <v>0.59099999999999997</v>
      </c>
      <c r="E1270" t="s">
        <v>387</v>
      </c>
      <c r="F1270">
        <v>0.13200000000000001</v>
      </c>
    </row>
    <row r="1271" spans="1:6">
      <c r="A1271" t="s">
        <v>56</v>
      </c>
    </row>
    <row r="1272" spans="1:6">
      <c r="A1272" t="s">
        <v>397</v>
      </c>
      <c r="B1272" t="s">
        <v>1534</v>
      </c>
      <c r="C1272" t="s">
        <v>394</v>
      </c>
      <c r="D1272" t="s">
        <v>400</v>
      </c>
    </row>
    <row r="1273" spans="1:6">
      <c r="A1273" t="s">
        <v>1</v>
      </c>
      <c r="B1273" s="1">
        <v>0.29799999999999999</v>
      </c>
      <c r="C1273" t="s">
        <v>386</v>
      </c>
      <c r="D1273" s="1">
        <v>0.70199999999999996</v>
      </c>
      <c r="E1273" t="s">
        <v>387</v>
      </c>
      <c r="F1273">
        <v>2.8000000000000001E-2</v>
      </c>
    </row>
    <row r="1275" spans="1:6">
      <c r="A1275" t="s">
        <v>1146</v>
      </c>
    </row>
    <row r="1276" spans="1:6">
      <c r="A1276" t="s">
        <v>1319</v>
      </c>
    </row>
    <row r="1277" spans="1:6">
      <c r="A1277" t="s">
        <v>1320</v>
      </c>
    </row>
    <row r="1278" spans="1:6">
      <c r="A1278" t="s">
        <v>2</v>
      </c>
    </row>
    <row r="1279" spans="1:6">
      <c r="A1279" t="s">
        <v>3</v>
      </c>
      <c r="B1279">
        <v>0</v>
      </c>
    </row>
    <row r="1280" spans="1:6">
      <c r="A1280" t="s">
        <v>1</v>
      </c>
      <c r="B1280" s="1">
        <v>0.44800000000000001</v>
      </c>
      <c r="C1280" t="s">
        <v>386</v>
      </c>
      <c r="D1280" s="1">
        <v>0.55200000000000005</v>
      </c>
      <c r="E1280" t="s">
        <v>387</v>
      </c>
      <c r="F1280">
        <v>1E-3</v>
      </c>
    </row>
    <row r="1282" spans="1:6">
      <c r="A1282" t="s">
        <v>1165</v>
      </c>
    </row>
    <row r="1283" spans="1:6">
      <c r="A1283" t="s">
        <v>3</v>
      </c>
      <c r="B1283" s="16" t="s">
        <v>1629</v>
      </c>
    </row>
    <row r="1284" spans="1:6">
      <c r="A1284" t="s">
        <v>1</v>
      </c>
      <c r="B1284" s="1">
        <v>0.318</v>
      </c>
      <c r="C1284" t="s">
        <v>386</v>
      </c>
      <c r="D1284" s="1">
        <v>0.68200000000000005</v>
      </c>
      <c r="E1284" t="s">
        <v>387</v>
      </c>
      <c r="F1284">
        <v>1.6E-2</v>
      </c>
    </row>
    <row r="1285" spans="1:6">
      <c r="A1285" t="s">
        <v>1170</v>
      </c>
    </row>
    <row r="1286" spans="1:6">
      <c r="A1286" t="s">
        <v>1403</v>
      </c>
    </row>
    <row r="1287" spans="1:6">
      <c r="A1287" t="s">
        <v>8</v>
      </c>
      <c r="B1287" t="s">
        <v>1453</v>
      </c>
      <c r="C1287" t="s">
        <v>394</v>
      </c>
      <c r="D1287" t="s">
        <v>395</v>
      </c>
    </row>
    <row r="1288" spans="1:6">
      <c r="A1288" t="s">
        <v>1</v>
      </c>
      <c r="B1288" s="1">
        <v>0.26800000000000002</v>
      </c>
      <c r="C1288" t="s">
        <v>386</v>
      </c>
      <c r="D1288" s="1">
        <v>0.73199999999999998</v>
      </c>
      <c r="E1288" t="s">
        <v>387</v>
      </c>
      <c r="F1288">
        <v>0.159</v>
      </c>
    </row>
    <row r="1289" spans="1:6">
      <c r="A1289" t="s">
        <v>56</v>
      </c>
    </row>
    <row r="1290" spans="1:6">
      <c r="A1290" t="s">
        <v>11</v>
      </c>
    </row>
    <row r="1291" spans="1:6">
      <c r="A1291" t="s">
        <v>1</v>
      </c>
      <c r="B1291" s="1">
        <v>0.42199999999999999</v>
      </c>
      <c r="C1291" t="s">
        <v>386</v>
      </c>
      <c r="D1291" s="1">
        <v>0.57799999999999996</v>
      </c>
      <c r="E1291" t="s">
        <v>387</v>
      </c>
      <c r="F1291">
        <v>7.0999999999999994E-2</v>
      </c>
    </row>
    <row r="1293" spans="1:6">
      <c r="A1293" t="s">
        <v>8</v>
      </c>
      <c r="B1293" t="s">
        <v>159</v>
      </c>
      <c r="C1293" t="s">
        <v>394</v>
      </c>
      <c r="D1293" t="s">
        <v>400</v>
      </c>
    </row>
    <row r="1294" spans="1:6">
      <c r="A1294" t="s">
        <v>1</v>
      </c>
      <c r="B1294" s="1">
        <v>0.251</v>
      </c>
      <c r="C1294" t="s">
        <v>386</v>
      </c>
      <c r="D1294" s="1">
        <v>0.749</v>
      </c>
      <c r="E1294" t="s">
        <v>387</v>
      </c>
      <c r="F1294">
        <v>0.14199999999999999</v>
      </c>
    </row>
    <row r="1295" spans="1:6">
      <c r="A1295" t="s">
        <v>56</v>
      </c>
    </row>
    <row r="1296" spans="1:6">
      <c r="A1296" t="s">
        <v>11</v>
      </c>
    </row>
    <row r="1297" spans="1:6">
      <c r="A1297" t="s">
        <v>1</v>
      </c>
      <c r="B1297" s="1">
        <v>0.35499999999999998</v>
      </c>
      <c r="C1297" t="s">
        <v>386</v>
      </c>
      <c r="D1297" s="1">
        <v>0.64500000000000002</v>
      </c>
      <c r="E1297" t="s">
        <v>387</v>
      </c>
      <c r="F1297">
        <v>8.0000000000000002E-3</v>
      </c>
    </row>
    <row r="1299" spans="1:6">
      <c r="A1299" t="s">
        <v>1403</v>
      </c>
    </row>
    <row r="1300" spans="1:6">
      <c r="A1300" t="s">
        <v>13</v>
      </c>
      <c r="B1300" t="s">
        <v>1535</v>
      </c>
      <c r="C1300" t="s">
        <v>394</v>
      </c>
      <c r="D1300" t="s">
        <v>395</v>
      </c>
    </row>
    <row r="1301" spans="1:6">
      <c r="A1301" t="s">
        <v>1</v>
      </c>
      <c r="B1301" s="1">
        <v>0.22700000000000001</v>
      </c>
      <c r="C1301" t="s">
        <v>386</v>
      </c>
      <c r="D1301" s="1">
        <v>0.77300000000000002</v>
      </c>
      <c r="E1301" t="s">
        <v>387</v>
      </c>
      <c r="F1301">
        <v>0.39400000000000002</v>
      </c>
    </row>
    <row r="1302" spans="1:6">
      <c r="A1302" t="s">
        <v>1536</v>
      </c>
    </row>
    <row r="1303" spans="1:6">
      <c r="A1303" t="s">
        <v>16</v>
      </c>
    </row>
    <row r="1304" spans="1:6">
      <c r="A1304" t="s">
        <v>1</v>
      </c>
      <c r="B1304" s="1">
        <v>0.255</v>
      </c>
      <c r="C1304" t="s">
        <v>386</v>
      </c>
      <c r="D1304" s="1">
        <v>0.745</v>
      </c>
      <c r="E1304" t="s">
        <v>387</v>
      </c>
      <c r="F1304">
        <v>0.107</v>
      </c>
    </row>
    <row r="1306" spans="1:6">
      <c r="A1306" t="s">
        <v>13</v>
      </c>
      <c r="B1306" t="s">
        <v>1537</v>
      </c>
      <c r="C1306" t="s">
        <v>394</v>
      </c>
      <c r="D1306" t="s">
        <v>400</v>
      </c>
    </row>
    <row r="1307" spans="1:6">
      <c r="A1307" t="s">
        <v>1</v>
      </c>
      <c r="B1307" s="1">
        <v>0.23400000000000001</v>
      </c>
      <c r="C1307" t="s">
        <v>386</v>
      </c>
      <c r="D1307" s="1">
        <v>0.76600000000000001</v>
      </c>
      <c r="E1307" t="s">
        <v>387</v>
      </c>
      <c r="F1307">
        <v>0.38600000000000001</v>
      </c>
    </row>
    <row r="1308" spans="1:6">
      <c r="A1308" t="s">
        <v>1425</v>
      </c>
    </row>
    <row r="1309" spans="1:6">
      <c r="A1309" t="s">
        <v>16</v>
      </c>
    </row>
    <row r="1310" spans="1:6">
      <c r="A1310" t="s">
        <v>1</v>
      </c>
      <c r="B1310" s="1">
        <v>0.26700000000000002</v>
      </c>
      <c r="C1310" t="s">
        <v>386</v>
      </c>
      <c r="D1310" s="1">
        <v>0.73299999999999998</v>
      </c>
      <c r="E1310" t="s">
        <v>387</v>
      </c>
      <c r="F1310">
        <v>0.108</v>
      </c>
    </row>
    <row r="1312" spans="1:6">
      <c r="A1312" t="s">
        <v>393</v>
      </c>
      <c r="B1312">
        <v>23</v>
      </c>
      <c r="C1312" t="s">
        <v>394</v>
      </c>
      <c r="D1312" t="s">
        <v>395</v>
      </c>
    </row>
    <row r="1313" spans="1:6">
      <c r="A1313" t="s">
        <v>1</v>
      </c>
      <c r="B1313" s="1">
        <v>0.23400000000000001</v>
      </c>
      <c r="C1313" t="s">
        <v>386</v>
      </c>
      <c r="D1313" s="1">
        <v>0.76600000000000001</v>
      </c>
      <c r="E1313" t="s">
        <v>387</v>
      </c>
      <c r="F1313">
        <v>0.39300000000000002</v>
      </c>
    </row>
    <row r="1314" spans="1:6">
      <c r="A1314" t="s">
        <v>1536</v>
      </c>
    </row>
    <row r="1315" spans="1:6">
      <c r="A1315" t="s">
        <v>397</v>
      </c>
      <c r="B1315" t="s">
        <v>1538</v>
      </c>
      <c r="C1315" t="s">
        <v>394</v>
      </c>
      <c r="D1315" t="s">
        <v>395</v>
      </c>
    </row>
    <row r="1316" spans="1:6">
      <c r="A1316" t="s">
        <v>1</v>
      </c>
      <c r="B1316" s="1">
        <v>0.247</v>
      </c>
      <c r="C1316" t="s">
        <v>386</v>
      </c>
      <c r="D1316" s="1">
        <v>0.753</v>
      </c>
      <c r="E1316" t="s">
        <v>387</v>
      </c>
      <c r="F1316">
        <v>0.29299999999999998</v>
      </c>
    </row>
    <row r="1318" spans="1:6">
      <c r="A1318" t="s">
        <v>393</v>
      </c>
      <c r="B1318">
        <v>40</v>
      </c>
      <c r="C1318" t="s">
        <v>394</v>
      </c>
      <c r="D1318" t="s">
        <v>400</v>
      </c>
    </row>
    <row r="1319" spans="1:6">
      <c r="A1319" t="s">
        <v>1</v>
      </c>
      <c r="B1319" s="1">
        <v>0.23400000000000001</v>
      </c>
      <c r="C1319" t="s">
        <v>386</v>
      </c>
      <c r="D1319" s="1">
        <v>0.76600000000000001</v>
      </c>
      <c r="E1319" t="s">
        <v>387</v>
      </c>
      <c r="F1319">
        <v>0.38600000000000001</v>
      </c>
    </row>
    <row r="1320" spans="1:6">
      <c r="A1320" t="s">
        <v>541</v>
      </c>
    </row>
    <row r="1321" spans="1:6">
      <c r="A1321" t="s">
        <v>397</v>
      </c>
      <c r="B1321" t="s">
        <v>1539</v>
      </c>
      <c r="C1321" t="s">
        <v>394</v>
      </c>
      <c r="D1321" t="s">
        <v>400</v>
      </c>
    </row>
    <row r="1322" spans="1:6">
      <c r="A1322" t="s">
        <v>1</v>
      </c>
      <c r="B1322" s="1">
        <v>0.252</v>
      </c>
      <c r="C1322" t="s">
        <v>386</v>
      </c>
      <c r="D1322" s="1">
        <v>0.748</v>
      </c>
      <c r="E1322" t="s">
        <v>387</v>
      </c>
      <c r="F1322">
        <v>0.46</v>
      </c>
    </row>
    <row r="1324" spans="1:6">
      <c r="A1324" t="s">
        <v>1147</v>
      </c>
    </row>
    <row r="1325" spans="1:6">
      <c r="A1325" t="s">
        <v>1321</v>
      </c>
    </row>
    <row r="1326" spans="1:6">
      <c r="A1326" t="s">
        <v>1322</v>
      </c>
    </row>
    <row r="1327" spans="1:6">
      <c r="A1327" t="s">
        <v>2</v>
      </c>
    </row>
    <row r="1328" spans="1:6">
      <c r="A1328" t="s">
        <v>3</v>
      </c>
      <c r="B1328">
        <v>0</v>
      </c>
    </row>
    <row r="1329" spans="1:6">
      <c r="A1329" t="s">
        <v>1</v>
      </c>
      <c r="B1329" s="1">
        <v>0.40899999999999997</v>
      </c>
      <c r="C1329" t="s">
        <v>386</v>
      </c>
      <c r="D1329" s="1">
        <v>0.59099999999999997</v>
      </c>
      <c r="E1329" t="s">
        <v>387</v>
      </c>
      <c r="F1329">
        <v>1E-3</v>
      </c>
    </row>
    <row r="1331" spans="1:6">
      <c r="A1331" t="s">
        <v>1165</v>
      </c>
    </row>
    <row r="1332" spans="1:6">
      <c r="A1332" t="s">
        <v>3</v>
      </c>
      <c r="B1332" s="11" t="s">
        <v>1630</v>
      </c>
    </row>
    <row r="1333" spans="1:6">
      <c r="A1333" t="s">
        <v>1</v>
      </c>
      <c r="B1333" s="1">
        <v>0.41899999999999998</v>
      </c>
      <c r="C1333" t="s">
        <v>386</v>
      </c>
      <c r="D1333" s="1">
        <v>0.58099999999999996</v>
      </c>
      <c r="E1333" t="s">
        <v>387</v>
      </c>
      <c r="F1333">
        <v>1.4E-2</v>
      </c>
    </row>
    <row r="1334" spans="1:6">
      <c r="A1334" t="s">
        <v>1178</v>
      </c>
    </row>
    <row r="1335" spans="1:6">
      <c r="A1335" t="s">
        <v>1403</v>
      </c>
    </row>
    <row r="1336" spans="1:6">
      <c r="A1336" t="s">
        <v>8</v>
      </c>
      <c r="B1336" t="s">
        <v>1422</v>
      </c>
      <c r="C1336" t="s">
        <v>394</v>
      </c>
      <c r="D1336" t="s">
        <v>395</v>
      </c>
    </row>
    <row r="1337" spans="1:6">
      <c r="A1337" t="s">
        <v>1</v>
      </c>
      <c r="B1337" s="1">
        <v>0.42199999999999999</v>
      </c>
      <c r="C1337" t="s">
        <v>386</v>
      </c>
      <c r="D1337" s="1">
        <v>0.57799999999999996</v>
      </c>
      <c r="E1337" t="s">
        <v>387</v>
      </c>
      <c r="F1337">
        <v>0.124</v>
      </c>
    </row>
    <row r="1338" spans="1:6">
      <c r="A1338" t="s">
        <v>56</v>
      </c>
    </row>
    <row r="1339" spans="1:6">
      <c r="A1339" t="s">
        <v>11</v>
      </c>
    </row>
    <row r="1340" spans="1:6">
      <c r="A1340" t="s">
        <v>1</v>
      </c>
      <c r="B1340" s="1">
        <v>0.40899999999999997</v>
      </c>
      <c r="C1340" t="s">
        <v>386</v>
      </c>
      <c r="D1340" s="1">
        <v>0.59099999999999997</v>
      </c>
      <c r="E1340" t="s">
        <v>387</v>
      </c>
      <c r="F1340">
        <v>8.0000000000000002E-3</v>
      </c>
    </row>
    <row r="1342" spans="1:6">
      <c r="A1342" t="s">
        <v>8</v>
      </c>
      <c r="B1342" t="s">
        <v>1540</v>
      </c>
      <c r="C1342" t="s">
        <v>394</v>
      </c>
      <c r="D1342" t="s">
        <v>400</v>
      </c>
    </row>
    <row r="1343" spans="1:6">
      <c r="A1343" t="s">
        <v>1</v>
      </c>
      <c r="B1343" s="1">
        <v>0.40300000000000002</v>
      </c>
      <c r="C1343" t="s">
        <v>386</v>
      </c>
      <c r="D1343" s="1">
        <v>0.59699999999999998</v>
      </c>
      <c r="E1343" t="s">
        <v>387</v>
      </c>
      <c r="F1343">
        <v>0.114</v>
      </c>
    </row>
    <row r="1344" spans="1:6">
      <c r="A1344" t="s">
        <v>56</v>
      </c>
    </row>
    <row r="1345" spans="1:6">
      <c r="A1345" t="s">
        <v>11</v>
      </c>
    </row>
    <row r="1346" spans="1:6">
      <c r="A1346" t="s">
        <v>1</v>
      </c>
      <c r="B1346" s="1">
        <v>0.40100000000000002</v>
      </c>
      <c r="C1346" t="s">
        <v>386</v>
      </c>
      <c r="D1346" s="1">
        <v>0.59899999999999998</v>
      </c>
      <c r="E1346" t="s">
        <v>387</v>
      </c>
      <c r="F1346">
        <v>6.0000000000000001E-3</v>
      </c>
    </row>
    <row r="1348" spans="1:6">
      <c r="A1348" t="s">
        <v>1403</v>
      </c>
    </row>
    <row r="1349" spans="1:6">
      <c r="A1349" t="s">
        <v>13</v>
      </c>
      <c r="B1349" t="s">
        <v>1541</v>
      </c>
      <c r="C1349" t="s">
        <v>394</v>
      </c>
      <c r="D1349" t="s">
        <v>395</v>
      </c>
    </row>
    <row r="1350" spans="1:6">
      <c r="A1350" t="s">
        <v>1</v>
      </c>
      <c r="B1350" s="1">
        <v>0.42199999999999999</v>
      </c>
      <c r="C1350" t="s">
        <v>386</v>
      </c>
      <c r="D1350" s="1">
        <v>0.57799999999999996</v>
      </c>
      <c r="E1350" t="s">
        <v>387</v>
      </c>
      <c r="F1350">
        <v>0.14099999999999999</v>
      </c>
    </row>
    <row r="1351" spans="1:6">
      <c r="A1351" t="s">
        <v>463</v>
      </c>
    </row>
    <row r="1352" spans="1:6">
      <c r="A1352" t="s">
        <v>16</v>
      </c>
    </row>
    <row r="1353" spans="1:6">
      <c r="A1353" t="s">
        <v>1</v>
      </c>
      <c r="B1353" s="1">
        <v>0.373</v>
      </c>
      <c r="C1353" t="s">
        <v>386</v>
      </c>
      <c r="D1353" s="1">
        <v>0.627</v>
      </c>
      <c r="E1353" t="s">
        <v>387</v>
      </c>
      <c r="F1353">
        <v>4.7E-2</v>
      </c>
    </row>
    <row r="1355" spans="1:6">
      <c r="A1355" t="s">
        <v>13</v>
      </c>
      <c r="B1355" t="s">
        <v>1484</v>
      </c>
      <c r="C1355" t="s">
        <v>394</v>
      </c>
      <c r="D1355" t="s">
        <v>400</v>
      </c>
    </row>
    <row r="1356" spans="1:6">
      <c r="A1356" t="s">
        <v>1</v>
      </c>
      <c r="B1356" s="1">
        <v>0.39600000000000002</v>
      </c>
      <c r="C1356" t="s">
        <v>386</v>
      </c>
      <c r="D1356" s="1">
        <v>0.60399999999999998</v>
      </c>
      <c r="E1356" t="s">
        <v>387</v>
      </c>
      <c r="F1356">
        <v>0.13900000000000001</v>
      </c>
    </row>
    <row r="1357" spans="1:6">
      <c r="A1357" t="s">
        <v>68</v>
      </c>
    </row>
    <row r="1358" spans="1:6">
      <c r="A1358" t="s">
        <v>16</v>
      </c>
    </row>
    <row r="1359" spans="1:6">
      <c r="A1359" t="s">
        <v>1</v>
      </c>
      <c r="B1359" s="1">
        <v>0.376</v>
      </c>
      <c r="C1359" t="s">
        <v>386</v>
      </c>
      <c r="D1359" s="1">
        <v>0.624</v>
      </c>
      <c r="E1359" t="s">
        <v>387</v>
      </c>
      <c r="F1359">
        <v>2.9000000000000001E-2</v>
      </c>
    </row>
    <row r="1361" spans="1:6">
      <c r="A1361" t="s">
        <v>393</v>
      </c>
      <c r="B1361">
        <v>62</v>
      </c>
      <c r="C1361" t="s">
        <v>394</v>
      </c>
      <c r="D1361" t="s">
        <v>395</v>
      </c>
    </row>
    <row r="1362" spans="1:6">
      <c r="A1362" t="s">
        <v>1</v>
      </c>
      <c r="B1362" s="1">
        <v>0.442</v>
      </c>
      <c r="C1362" t="s">
        <v>386</v>
      </c>
      <c r="D1362" s="1">
        <v>0.55800000000000005</v>
      </c>
      <c r="E1362" t="s">
        <v>387</v>
      </c>
      <c r="F1362">
        <v>0.13400000000000001</v>
      </c>
    </row>
    <row r="1363" spans="1:6">
      <c r="A1363" t="s">
        <v>719</v>
      </c>
    </row>
    <row r="1364" spans="1:6">
      <c r="A1364" t="s">
        <v>397</v>
      </c>
      <c r="B1364" t="s">
        <v>1542</v>
      </c>
      <c r="C1364" t="s">
        <v>394</v>
      </c>
      <c r="D1364" t="s">
        <v>395</v>
      </c>
    </row>
    <row r="1365" spans="1:6">
      <c r="A1365" t="s">
        <v>1</v>
      </c>
      <c r="B1365" s="1">
        <v>0.40600000000000003</v>
      </c>
      <c r="C1365" t="s">
        <v>386</v>
      </c>
      <c r="D1365" s="1">
        <v>0.59399999999999997</v>
      </c>
      <c r="E1365" t="s">
        <v>387</v>
      </c>
      <c r="F1365">
        <v>8.5000000000000006E-2</v>
      </c>
    </row>
    <row r="1367" spans="1:6">
      <c r="A1367" t="s">
        <v>393</v>
      </c>
      <c r="B1367">
        <v>43</v>
      </c>
      <c r="C1367" t="s">
        <v>394</v>
      </c>
      <c r="D1367" t="s">
        <v>400</v>
      </c>
    </row>
    <row r="1368" spans="1:6">
      <c r="A1368" t="s">
        <v>1</v>
      </c>
      <c r="B1368" s="1">
        <v>0.41599999999999998</v>
      </c>
      <c r="C1368" t="s">
        <v>386</v>
      </c>
      <c r="D1368" s="1">
        <v>0.58399999999999996</v>
      </c>
      <c r="E1368" t="s">
        <v>387</v>
      </c>
      <c r="F1368">
        <v>0.124</v>
      </c>
    </row>
    <row r="1369" spans="1:6">
      <c r="A1369" t="s">
        <v>125</v>
      </c>
    </row>
    <row r="1370" spans="1:6">
      <c r="A1370" t="s">
        <v>397</v>
      </c>
      <c r="B1370" t="s">
        <v>1543</v>
      </c>
      <c r="C1370" t="s">
        <v>394</v>
      </c>
      <c r="D1370" t="s">
        <v>400</v>
      </c>
    </row>
    <row r="1371" spans="1:6">
      <c r="A1371" t="s">
        <v>1</v>
      </c>
      <c r="B1371" s="1">
        <v>0.441</v>
      </c>
      <c r="C1371" t="s">
        <v>386</v>
      </c>
      <c r="D1371" s="1">
        <v>0.55900000000000005</v>
      </c>
      <c r="E1371" t="s">
        <v>387</v>
      </c>
      <c r="F1371">
        <v>1.7000000000000001E-2</v>
      </c>
    </row>
    <row r="1373" spans="1:6">
      <c r="A1373" t="s">
        <v>1149</v>
      </c>
    </row>
    <row r="1374" spans="1:6">
      <c r="A1374" t="s">
        <v>1323</v>
      </c>
    </row>
    <row r="1375" spans="1:6">
      <c r="A1375" t="s">
        <v>1324</v>
      </c>
    </row>
    <row r="1376" spans="1:6">
      <c r="A1376" t="s">
        <v>2</v>
      </c>
    </row>
    <row r="1377" spans="1:6">
      <c r="A1377" t="s">
        <v>3</v>
      </c>
      <c r="B1377">
        <v>1E-3</v>
      </c>
    </row>
    <row r="1378" spans="1:6">
      <c r="A1378" t="s">
        <v>1</v>
      </c>
      <c r="B1378" s="1">
        <v>0.92100000000000004</v>
      </c>
      <c r="C1378" t="s">
        <v>386</v>
      </c>
      <c r="D1378" s="1">
        <v>7.9000000000000001E-2</v>
      </c>
      <c r="E1378" t="s">
        <v>387</v>
      </c>
      <c r="F1378">
        <v>1.4E-2</v>
      </c>
    </row>
    <row r="1380" spans="1:6">
      <c r="A1380" t="s">
        <v>1165</v>
      </c>
    </row>
    <row r="1381" spans="1:6">
      <c r="A1381" t="s">
        <v>3</v>
      </c>
      <c r="B1381" s="3">
        <v>1498448</v>
      </c>
    </row>
    <row r="1382" spans="1:6">
      <c r="A1382" t="s">
        <v>1</v>
      </c>
      <c r="B1382" s="1">
        <v>0.77300000000000002</v>
      </c>
      <c r="C1382" t="s">
        <v>386</v>
      </c>
      <c r="D1382" s="1">
        <v>0.22700000000000001</v>
      </c>
      <c r="E1382" t="s">
        <v>387</v>
      </c>
      <c r="F1382">
        <v>25.884</v>
      </c>
    </row>
    <row r="1383" spans="1:6">
      <c r="A1383" t="s">
        <v>1182</v>
      </c>
    </row>
    <row r="1384" spans="1:6">
      <c r="A1384" t="s">
        <v>114</v>
      </c>
    </row>
    <row r="1385" spans="1:6">
      <c r="A1385" t="s">
        <v>8</v>
      </c>
      <c r="B1385" t="s">
        <v>1544</v>
      </c>
      <c r="C1385" t="s">
        <v>394</v>
      </c>
      <c r="D1385" t="s">
        <v>395</v>
      </c>
    </row>
    <row r="1386" spans="1:6">
      <c r="A1386" t="s">
        <v>1</v>
      </c>
      <c r="B1386" s="2">
        <v>0.78</v>
      </c>
      <c r="C1386" t="s">
        <v>386</v>
      </c>
      <c r="D1386" s="2">
        <v>0.22</v>
      </c>
      <c r="E1386" t="s">
        <v>387</v>
      </c>
      <c r="F1386">
        <v>14.08</v>
      </c>
    </row>
    <row r="1387" spans="1:6">
      <c r="A1387" t="s">
        <v>56</v>
      </c>
    </row>
    <row r="1388" spans="1:6">
      <c r="A1388" t="s">
        <v>11</v>
      </c>
    </row>
    <row r="1389" spans="1:6">
      <c r="A1389" t="s">
        <v>1</v>
      </c>
      <c r="B1389" s="1">
        <v>0.79900000000000004</v>
      </c>
      <c r="C1389" t="s">
        <v>386</v>
      </c>
      <c r="D1389" s="1">
        <v>0.20100000000000001</v>
      </c>
      <c r="E1389" t="s">
        <v>387</v>
      </c>
      <c r="F1389">
        <v>0.371</v>
      </c>
    </row>
    <row r="1391" spans="1:6">
      <c r="A1391" t="s">
        <v>8</v>
      </c>
      <c r="B1391" t="s">
        <v>1545</v>
      </c>
      <c r="C1391" t="s">
        <v>394</v>
      </c>
      <c r="D1391" t="s">
        <v>400</v>
      </c>
    </row>
    <row r="1392" spans="1:6">
      <c r="A1392" t="s">
        <v>1</v>
      </c>
      <c r="B1392" s="1">
        <v>0.81799999999999995</v>
      </c>
      <c r="C1392" t="s">
        <v>386</v>
      </c>
      <c r="D1392" s="1">
        <v>0.182</v>
      </c>
      <c r="E1392" t="s">
        <v>387</v>
      </c>
      <c r="F1392">
        <v>12.85</v>
      </c>
    </row>
    <row r="1393" spans="1:6">
      <c r="A1393" t="s">
        <v>56</v>
      </c>
    </row>
    <row r="1394" spans="1:6">
      <c r="A1394" t="s">
        <v>11</v>
      </c>
    </row>
    <row r="1395" spans="1:6">
      <c r="A1395" t="s">
        <v>1</v>
      </c>
      <c r="B1395" s="1">
        <v>0.78900000000000003</v>
      </c>
      <c r="C1395" t="s">
        <v>386</v>
      </c>
      <c r="D1395" s="1">
        <v>0.21099999999999999</v>
      </c>
      <c r="E1395" t="s">
        <v>387</v>
      </c>
      <c r="F1395">
        <v>0.28799999999999998</v>
      </c>
    </row>
    <row r="1397" spans="1:6">
      <c r="A1397" t="s">
        <v>114</v>
      </c>
    </row>
    <row r="1398" spans="1:6">
      <c r="A1398" t="s">
        <v>13</v>
      </c>
      <c r="B1398" t="s">
        <v>1546</v>
      </c>
      <c r="C1398" t="s">
        <v>394</v>
      </c>
      <c r="D1398" t="s">
        <v>395</v>
      </c>
    </row>
    <row r="1399" spans="1:6">
      <c r="A1399" t="s">
        <v>1</v>
      </c>
      <c r="B1399" s="1">
        <v>0.748</v>
      </c>
      <c r="C1399" t="s">
        <v>386</v>
      </c>
      <c r="D1399" s="1">
        <v>0.252</v>
      </c>
      <c r="E1399" t="s">
        <v>387</v>
      </c>
      <c r="F1399">
        <v>28.145</v>
      </c>
    </row>
    <row r="1400" spans="1:6">
      <c r="A1400" t="s">
        <v>10</v>
      </c>
    </row>
    <row r="1401" spans="1:6">
      <c r="A1401" t="s">
        <v>16</v>
      </c>
    </row>
    <row r="1402" spans="1:6">
      <c r="A1402" t="s">
        <v>1</v>
      </c>
      <c r="B1402" s="1">
        <v>0.78700000000000003</v>
      </c>
      <c r="C1402" t="s">
        <v>386</v>
      </c>
      <c r="D1402" s="1">
        <v>0.21299999999999999</v>
      </c>
      <c r="E1402" t="s">
        <v>387</v>
      </c>
      <c r="F1402">
        <v>0.74099999999999999</v>
      </c>
    </row>
    <row r="1404" spans="1:6">
      <c r="A1404" t="s">
        <v>13</v>
      </c>
      <c r="B1404" t="s">
        <v>1547</v>
      </c>
      <c r="C1404" t="s">
        <v>394</v>
      </c>
      <c r="D1404" t="s">
        <v>400</v>
      </c>
    </row>
    <row r="1405" spans="1:6">
      <c r="A1405" t="s">
        <v>1</v>
      </c>
      <c r="B1405" s="1">
        <v>0.748</v>
      </c>
      <c r="C1405" t="s">
        <v>386</v>
      </c>
      <c r="D1405" s="1">
        <v>0.252</v>
      </c>
      <c r="E1405" t="s">
        <v>387</v>
      </c>
      <c r="F1405">
        <v>26.401</v>
      </c>
    </row>
    <row r="1406" spans="1:6">
      <c r="A1406" t="s">
        <v>21</v>
      </c>
    </row>
    <row r="1407" spans="1:6">
      <c r="A1407" t="s">
        <v>16</v>
      </c>
    </row>
    <row r="1408" spans="1:6">
      <c r="A1408" t="s">
        <v>1</v>
      </c>
      <c r="B1408" s="1">
        <v>0.73299999999999998</v>
      </c>
      <c r="C1408" t="s">
        <v>386</v>
      </c>
      <c r="D1408" s="1">
        <v>0.26700000000000002</v>
      </c>
      <c r="E1408" t="s">
        <v>387</v>
      </c>
      <c r="F1408">
        <v>1.006</v>
      </c>
    </row>
    <row r="1410" spans="1:6">
      <c r="A1410" t="s">
        <v>393</v>
      </c>
      <c r="B1410">
        <v>42</v>
      </c>
      <c r="C1410" t="s">
        <v>394</v>
      </c>
      <c r="D1410" t="s">
        <v>395</v>
      </c>
    </row>
    <row r="1411" spans="1:6">
      <c r="A1411" t="s">
        <v>1</v>
      </c>
      <c r="B1411" s="1">
        <v>0.73399999999999999</v>
      </c>
      <c r="C1411" t="s">
        <v>386</v>
      </c>
      <c r="D1411" s="1">
        <v>0.26600000000000001</v>
      </c>
      <c r="E1411" t="s">
        <v>387</v>
      </c>
      <c r="F1411">
        <v>1249.521</v>
      </c>
    </row>
    <row r="1412" spans="1:6">
      <c r="A1412" t="s">
        <v>44</v>
      </c>
    </row>
    <row r="1413" spans="1:6">
      <c r="A1413" t="s">
        <v>397</v>
      </c>
      <c r="B1413" t="s">
        <v>1548</v>
      </c>
      <c r="C1413" t="s">
        <v>394</v>
      </c>
      <c r="D1413" t="s">
        <v>395</v>
      </c>
    </row>
    <row r="1414" spans="1:6">
      <c r="A1414" t="s">
        <v>1</v>
      </c>
      <c r="B1414" s="2">
        <v>0.77</v>
      </c>
      <c r="C1414" t="s">
        <v>386</v>
      </c>
      <c r="D1414" s="2">
        <v>0.23</v>
      </c>
      <c r="E1414" t="s">
        <v>387</v>
      </c>
      <c r="F1414">
        <v>34.789000000000001</v>
      </c>
    </row>
    <row r="1416" spans="1:6">
      <c r="A1416" t="s">
        <v>393</v>
      </c>
      <c r="B1416">
        <v>100</v>
      </c>
      <c r="C1416" t="s">
        <v>394</v>
      </c>
      <c r="D1416" t="s">
        <v>400</v>
      </c>
    </row>
    <row r="1417" spans="1:6">
      <c r="A1417" t="s">
        <v>1</v>
      </c>
      <c r="B1417" s="1">
        <v>0.748</v>
      </c>
      <c r="C1417" t="s">
        <v>386</v>
      </c>
      <c r="D1417" s="1">
        <v>0.252</v>
      </c>
      <c r="E1417" t="s">
        <v>387</v>
      </c>
      <c r="F1417">
        <v>1235.537</v>
      </c>
    </row>
    <row r="1418" spans="1:6">
      <c r="A1418" t="s">
        <v>21</v>
      </c>
    </row>
    <row r="1419" spans="1:6">
      <c r="A1419" t="s">
        <v>397</v>
      </c>
      <c r="B1419" t="s">
        <v>1549</v>
      </c>
      <c r="C1419" t="s">
        <v>394</v>
      </c>
      <c r="D1419" t="s">
        <v>400</v>
      </c>
    </row>
    <row r="1420" spans="1:6">
      <c r="A1420" t="s">
        <v>1</v>
      </c>
      <c r="B1420" s="1">
        <v>0.753</v>
      </c>
      <c r="C1420" t="s">
        <v>386</v>
      </c>
      <c r="D1420" s="1">
        <v>0.247</v>
      </c>
      <c r="E1420" t="s">
        <v>387</v>
      </c>
      <c r="F1420">
        <v>84.257999999999996</v>
      </c>
    </row>
    <row r="1422" spans="1:6">
      <c r="A1422" t="s">
        <v>1150</v>
      </c>
    </row>
    <row r="1423" spans="1:6">
      <c r="A1423" t="s">
        <v>1325</v>
      </c>
    </row>
    <row r="1424" spans="1:6">
      <c r="A1424" t="s">
        <v>1326</v>
      </c>
    </row>
    <row r="1425" spans="1:6">
      <c r="A1425" t="s">
        <v>2</v>
      </c>
    </row>
    <row r="1426" spans="1:6">
      <c r="A1426" t="s">
        <v>3</v>
      </c>
      <c r="B1426">
        <v>3.9E-2</v>
      </c>
    </row>
    <row r="1427" spans="1:6">
      <c r="A1427" t="s">
        <v>1</v>
      </c>
      <c r="B1427" s="1">
        <v>0.64500000000000002</v>
      </c>
      <c r="C1427" t="s">
        <v>386</v>
      </c>
      <c r="D1427" s="1">
        <v>0.35499999999999998</v>
      </c>
      <c r="E1427" t="s">
        <v>387</v>
      </c>
      <c r="F1427">
        <v>2E-3</v>
      </c>
    </row>
    <row r="1429" spans="1:6">
      <c r="A1429" t="s">
        <v>1165</v>
      </c>
    </row>
    <row r="1430" spans="1:6">
      <c r="A1430" t="s">
        <v>3</v>
      </c>
      <c r="B1430" s="3">
        <v>1522306</v>
      </c>
    </row>
    <row r="1431" spans="1:6">
      <c r="A1431" t="s">
        <v>1</v>
      </c>
      <c r="B1431" s="2">
        <v>0.56000000000000005</v>
      </c>
      <c r="C1431" t="s">
        <v>386</v>
      </c>
      <c r="D1431" s="2">
        <v>0.44</v>
      </c>
      <c r="E1431" t="s">
        <v>387</v>
      </c>
      <c r="F1431">
        <v>2.0830000000000002</v>
      </c>
    </row>
    <row r="1432" spans="1:6">
      <c r="A1432" t="s">
        <v>1177</v>
      </c>
    </row>
    <row r="1433" spans="1:6">
      <c r="A1433" t="s">
        <v>1444</v>
      </c>
    </row>
    <row r="1434" spans="1:6">
      <c r="A1434" t="s">
        <v>8</v>
      </c>
      <c r="B1434" t="s">
        <v>171</v>
      </c>
      <c r="C1434" t="s">
        <v>394</v>
      </c>
      <c r="D1434" t="s">
        <v>395</v>
      </c>
    </row>
    <row r="1435" spans="1:6">
      <c r="A1435" t="s">
        <v>1</v>
      </c>
      <c r="B1435" s="1">
        <v>0.47199999999999998</v>
      </c>
      <c r="C1435" t="s">
        <v>386</v>
      </c>
      <c r="D1435" s="1">
        <v>0.52800000000000002</v>
      </c>
      <c r="E1435" t="s">
        <v>387</v>
      </c>
      <c r="F1435">
        <v>3.5640000000000001</v>
      </c>
    </row>
    <row r="1436" spans="1:6">
      <c r="A1436" t="s">
        <v>56</v>
      </c>
    </row>
    <row r="1437" spans="1:6">
      <c r="A1437" t="s">
        <v>11</v>
      </c>
    </row>
    <row r="1438" spans="1:6">
      <c r="A1438" t="s">
        <v>1</v>
      </c>
      <c r="B1438" s="1">
        <v>0.46400000000000002</v>
      </c>
      <c r="C1438" t="s">
        <v>386</v>
      </c>
      <c r="D1438" s="1">
        <v>0.53600000000000003</v>
      </c>
      <c r="E1438" t="s">
        <v>387</v>
      </c>
      <c r="F1438">
        <v>2.5999999999999999E-2</v>
      </c>
    </row>
    <row r="1440" spans="1:6">
      <c r="A1440" t="s">
        <v>8</v>
      </c>
      <c r="B1440" t="s">
        <v>1550</v>
      </c>
      <c r="C1440" t="s">
        <v>394</v>
      </c>
      <c r="D1440" t="s">
        <v>400</v>
      </c>
    </row>
    <row r="1441" spans="1:6">
      <c r="A1441" t="s">
        <v>1</v>
      </c>
      <c r="B1441" s="1">
        <v>0.41599999999999998</v>
      </c>
      <c r="C1441" t="s">
        <v>386</v>
      </c>
      <c r="D1441" s="1">
        <v>0.58399999999999996</v>
      </c>
      <c r="E1441" t="s">
        <v>387</v>
      </c>
      <c r="F1441">
        <v>3.2130000000000001</v>
      </c>
    </row>
    <row r="1442" spans="1:6">
      <c r="A1442" t="s">
        <v>56</v>
      </c>
    </row>
    <row r="1443" spans="1:6">
      <c r="A1443" t="s">
        <v>11</v>
      </c>
    </row>
    <row r="1444" spans="1:6">
      <c r="A1444" t="s">
        <v>1</v>
      </c>
      <c r="B1444" s="1">
        <v>0.47199999999999998</v>
      </c>
      <c r="C1444" t="s">
        <v>386</v>
      </c>
      <c r="D1444" s="1">
        <v>0.52800000000000002</v>
      </c>
      <c r="E1444" t="s">
        <v>387</v>
      </c>
      <c r="F1444">
        <v>2.5999999999999999E-2</v>
      </c>
    </row>
    <row r="1446" spans="1:6">
      <c r="A1446" t="s">
        <v>1444</v>
      </c>
    </row>
    <row r="1447" spans="1:6">
      <c r="A1447" t="s">
        <v>13</v>
      </c>
      <c r="B1447" t="s">
        <v>1551</v>
      </c>
      <c r="C1447" t="s">
        <v>394</v>
      </c>
      <c r="D1447" t="s">
        <v>395</v>
      </c>
    </row>
    <row r="1448" spans="1:6">
      <c r="A1448" t="s">
        <v>1</v>
      </c>
      <c r="B1448" s="1">
        <v>0.16300000000000001</v>
      </c>
      <c r="C1448" t="s">
        <v>386</v>
      </c>
      <c r="D1448" s="1">
        <v>0.83699999999999997</v>
      </c>
      <c r="E1448" t="s">
        <v>387</v>
      </c>
      <c r="F1448">
        <v>25.741</v>
      </c>
    </row>
    <row r="1449" spans="1:6">
      <c r="A1449" t="s">
        <v>577</v>
      </c>
    </row>
    <row r="1450" spans="1:6">
      <c r="A1450" t="s">
        <v>16</v>
      </c>
    </row>
    <row r="1451" spans="1:6">
      <c r="A1451" t="s">
        <v>1</v>
      </c>
      <c r="B1451" s="1">
        <v>0.51700000000000002</v>
      </c>
      <c r="C1451" t="s">
        <v>386</v>
      </c>
      <c r="D1451" s="1">
        <v>0.48299999999999998</v>
      </c>
      <c r="E1451" t="s">
        <v>387</v>
      </c>
      <c r="F1451">
        <v>0.98499999999999999</v>
      </c>
    </row>
    <row r="1453" spans="1:6">
      <c r="A1453" t="s">
        <v>13</v>
      </c>
      <c r="B1453" t="s">
        <v>1552</v>
      </c>
      <c r="C1453" t="s">
        <v>394</v>
      </c>
      <c r="D1453" t="s">
        <v>400</v>
      </c>
    </row>
    <row r="1454" spans="1:6">
      <c r="A1454" t="s">
        <v>1</v>
      </c>
      <c r="B1454" s="1">
        <v>0.155</v>
      </c>
      <c r="C1454" t="s">
        <v>386</v>
      </c>
      <c r="D1454" s="1">
        <v>0.84499999999999997</v>
      </c>
      <c r="E1454" t="s">
        <v>387</v>
      </c>
      <c r="F1454">
        <v>23.016999999999999</v>
      </c>
    </row>
    <row r="1455" spans="1:6">
      <c r="A1455" t="s">
        <v>15</v>
      </c>
    </row>
    <row r="1456" spans="1:6">
      <c r="A1456" t="s">
        <v>16</v>
      </c>
    </row>
    <row r="1457" spans="1:6">
      <c r="A1457" t="s">
        <v>1</v>
      </c>
      <c r="B1457" s="1">
        <v>0.51200000000000001</v>
      </c>
      <c r="C1457" t="s">
        <v>386</v>
      </c>
      <c r="D1457" s="1">
        <v>0.48799999999999999</v>
      </c>
      <c r="E1457" t="s">
        <v>387</v>
      </c>
      <c r="F1457">
        <v>0.79</v>
      </c>
    </row>
    <row r="1459" spans="1:6">
      <c r="A1459" t="s">
        <v>393</v>
      </c>
      <c r="B1459">
        <v>60</v>
      </c>
      <c r="C1459" t="s">
        <v>394</v>
      </c>
      <c r="D1459" t="s">
        <v>395</v>
      </c>
    </row>
    <row r="1460" spans="1:6">
      <c r="A1460" t="s">
        <v>1</v>
      </c>
      <c r="B1460" s="1">
        <v>0.17100000000000001</v>
      </c>
      <c r="C1460" t="s">
        <v>386</v>
      </c>
      <c r="D1460" s="1">
        <v>0.82899999999999996</v>
      </c>
      <c r="E1460" t="s">
        <v>387</v>
      </c>
      <c r="F1460">
        <v>1014.21</v>
      </c>
    </row>
    <row r="1461" spans="1:6">
      <c r="A1461" t="s">
        <v>1553</v>
      </c>
    </row>
    <row r="1462" spans="1:6">
      <c r="A1462" t="s">
        <v>397</v>
      </c>
      <c r="B1462" t="s">
        <v>1554</v>
      </c>
      <c r="C1462" t="s">
        <v>394</v>
      </c>
      <c r="D1462" t="s">
        <v>395</v>
      </c>
    </row>
    <row r="1463" spans="1:6">
      <c r="A1463" t="s">
        <v>1</v>
      </c>
      <c r="B1463" s="1">
        <v>0.51200000000000001</v>
      </c>
      <c r="C1463" t="s">
        <v>386</v>
      </c>
      <c r="D1463" s="1">
        <v>0.48799999999999999</v>
      </c>
      <c r="E1463" t="s">
        <v>387</v>
      </c>
      <c r="F1463">
        <v>144.024</v>
      </c>
    </row>
    <row r="1465" spans="1:6">
      <c r="A1465" t="s">
        <v>393</v>
      </c>
      <c r="B1465">
        <v>74</v>
      </c>
      <c r="C1465" t="s">
        <v>394</v>
      </c>
      <c r="D1465" t="s">
        <v>400</v>
      </c>
    </row>
    <row r="1466" spans="1:6">
      <c r="A1466" t="s">
        <v>1</v>
      </c>
      <c r="B1466" s="1">
        <v>0.184</v>
      </c>
      <c r="C1466" t="s">
        <v>386</v>
      </c>
      <c r="D1466" s="1">
        <v>0.81599999999999995</v>
      </c>
      <c r="E1466" t="s">
        <v>387</v>
      </c>
      <c r="F1466">
        <v>1012.727</v>
      </c>
    </row>
    <row r="1467" spans="1:6">
      <c r="A1467" t="s">
        <v>1555</v>
      </c>
    </row>
    <row r="1468" spans="1:6">
      <c r="A1468" t="s">
        <v>397</v>
      </c>
      <c r="B1468" t="s">
        <v>1556</v>
      </c>
      <c r="C1468" t="s">
        <v>394</v>
      </c>
      <c r="D1468" t="s">
        <v>400</v>
      </c>
    </row>
    <row r="1469" spans="1:6">
      <c r="A1469" t="s">
        <v>1</v>
      </c>
      <c r="B1469" s="1">
        <v>0.54700000000000004</v>
      </c>
      <c r="C1469" t="s">
        <v>386</v>
      </c>
      <c r="D1469" s="1">
        <v>0.45300000000000001</v>
      </c>
      <c r="E1469" t="s">
        <v>387</v>
      </c>
      <c r="F1469">
        <v>215.59299999999999</v>
      </c>
    </row>
    <row r="1471" spans="1:6">
      <c r="A1471" t="s">
        <v>1151</v>
      </c>
    </row>
    <row r="1472" spans="1:6">
      <c r="A1472" t="s">
        <v>1327</v>
      </c>
    </row>
    <row r="1473" spans="1:6">
      <c r="A1473" t="s">
        <v>1328</v>
      </c>
    </row>
    <row r="1474" spans="1:6">
      <c r="A1474" t="s">
        <v>2</v>
      </c>
    </row>
    <row r="1475" spans="1:6">
      <c r="A1475" t="s">
        <v>3</v>
      </c>
      <c r="B1475">
        <v>1E-3</v>
      </c>
    </row>
    <row r="1476" spans="1:6">
      <c r="A1476" t="s">
        <v>1</v>
      </c>
      <c r="B1476" s="1">
        <v>0.55700000000000005</v>
      </c>
      <c r="C1476" t="s">
        <v>386</v>
      </c>
      <c r="D1476" s="1">
        <v>0.443</v>
      </c>
      <c r="E1476" t="s">
        <v>387</v>
      </c>
      <c r="F1476">
        <v>1E-3</v>
      </c>
    </row>
    <row r="1478" spans="1:6">
      <c r="A1478" t="s">
        <v>1165</v>
      </c>
    </row>
    <row r="1479" spans="1:6">
      <c r="A1479" t="s">
        <v>3</v>
      </c>
      <c r="B1479" s="3">
        <v>685817</v>
      </c>
    </row>
    <row r="1480" spans="1:6">
      <c r="A1480" t="s">
        <v>1</v>
      </c>
      <c r="B1480" s="1">
        <v>0.58899999999999997</v>
      </c>
      <c r="C1480" t="s">
        <v>386</v>
      </c>
      <c r="D1480" s="1">
        <v>0.41099999999999998</v>
      </c>
      <c r="E1480" t="s">
        <v>387</v>
      </c>
      <c r="F1480">
        <v>1.3660000000000001</v>
      </c>
    </row>
    <row r="1481" spans="1:6">
      <c r="A1481" t="s">
        <v>1186</v>
      </c>
    </row>
    <row r="1482" spans="1:6">
      <c r="A1482" t="s">
        <v>1444</v>
      </c>
    </row>
    <row r="1483" spans="1:6">
      <c r="A1483" t="s">
        <v>8</v>
      </c>
      <c r="B1483" t="s">
        <v>1557</v>
      </c>
      <c r="C1483" t="s">
        <v>394</v>
      </c>
      <c r="D1483" t="s">
        <v>395</v>
      </c>
    </row>
    <row r="1484" spans="1:6">
      <c r="A1484" t="s">
        <v>1</v>
      </c>
      <c r="B1484" s="1">
        <v>0.53900000000000003</v>
      </c>
      <c r="C1484" t="s">
        <v>386</v>
      </c>
      <c r="D1484" s="1">
        <v>0.46100000000000002</v>
      </c>
      <c r="E1484" t="s">
        <v>387</v>
      </c>
      <c r="F1484">
        <v>2.911</v>
      </c>
    </row>
    <row r="1485" spans="1:6">
      <c r="A1485" t="s">
        <v>56</v>
      </c>
    </row>
    <row r="1486" spans="1:6">
      <c r="A1486" t="s">
        <v>11</v>
      </c>
    </row>
    <row r="1487" spans="1:6">
      <c r="A1487" t="s">
        <v>1</v>
      </c>
      <c r="B1487" s="1">
        <v>0.55200000000000005</v>
      </c>
      <c r="C1487" t="s">
        <v>386</v>
      </c>
      <c r="D1487" s="1">
        <v>0.44800000000000001</v>
      </c>
      <c r="E1487" t="s">
        <v>387</v>
      </c>
      <c r="F1487">
        <v>0.03</v>
      </c>
    </row>
    <row r="1489" spans="1:6">
      <c r="A1489" t="s">
        <v>8</v>
      </c>
      <c r="B1489" t="s">
        <v>1454</v>
      </c>
      <c r="C1489" t="s">
        <v>394</v>
      </c>
      <c r="D1489" t="s">
        <v>400</v>
      </c>
    </row>
    <row r="1490" spans="1:6">
      <c r="A1490" t="s">
        <v>1</v>
      </c>
      <c r="B1490" s="1">
        <v>0.53600000000000003</v>
      </c>
      <c r="C1490" t="s">
        <v>386</v>
      </c>
      <c r="D1490" s="1">
        <v>0.46400000000000002</v>
      </c>
      <c r="E1490" t="s">
        <v>387</v>
      </c>
      <c r="F1490">
        <v>2.698</v>
      </c>
    </row>
    <row r="1491" spans="1:6">
      <c r="A1491" t="s">
        <v>56</v>
      </c>
    </row>
    <row r="1492" spans="1:6">
      <c r="A1492" t="s">
        <v>11</v>
      </c>
    </row>
    <row r="1493" spans="1:6">
      <c r="A1493" t="s">
        <v>1</v>
      </c>
      <c r="B1493" s="1">
        <v>0.58899999999999997</v>
      </c>
      <c r="C1493" t="s">
        <v>386</v>
      </c>
      <c r="D1493" s="1">
        <v>0.41099999999999998</v>
      </c>
      <c r="E1493" t="s">
        <v>387</v>
      </c>
      <c r="F1493">
        <v>2.4E-2</v>
      </c>
    </row>
    <row r="1495" spans="1:6">
      <c r="A1495" t="s">
        <v>1444</v>
      </c>
    </row>
    <row r="1496" spans="1:6">
      <c r="A1496" t="s">
        <v>13</v>
      </c>
      <c r="B1496" t="s">
        <v>1558</v>
      </c>
      <c r="C1496" t="s">
        <v>394</v>
      </c>
      <c r="D1496" t="s">
        <v>395</v>
      </c>
    </row>
    <row r="1497" spans="1:6">
      <c r="A1497" t="s">
        <v>1</v>
      </c>
      <c r="B1497" s="1">
        <v>0.39500000000000002</v>
      </c>
      <c r="C1497" t="s">
        <v>386</v>
      </c>
      <c r="D1497" s="1">
        <v>0.60499999999999998</v>
      </c>
      <c r="E1497" t="s">
        <v>387</v>
      </c>
      <c r="F1497">
        <v>32.231999999999999</v>
      </c>
    </row>
    <row r="1498" spans="1:6">
      <c r="A1498" t="s">
        <v>564</v>
      </c>
    </row>
    <row r="1499" spans="1:6">
      <c r="A1499" t="s">
        <v>16</v>
      </c>
    </row>
    <row r="1500" spans="1:6">
      <c r="A1500" t="s">
        <v>1</v>
      </c>
      <c r="B1500" s="1">
        <v>0.54400000000000004</v>
      </c>
      <c r="C1500" t="s">
        <v>386</v>
      </c>
      <c r="D1500" s="1">
        <v>0.45600000000000002</v>
      </c>
      <c r="E1500" t="s">
        <v>387</v>
      </c>
      <c r="F1500">
        <v>0.57299999999999995</v>
      </c>
    </row>
    <row r="1502" spans="1:6">
      <c r="A1502" t="s">
        <v>13</v>
      </c>
      <c r="B1502" t="s">
        <v>1559</v>
      </c>
      <c r="C1502" t="s">
        <v>394</v>
      </c>
      <c r="D1502" t="s">
        <v>400</v>
      </c>
    </row>
    <row r="1503" spans="1:6">
      <c r="A1503" t="s">
        <v>1</v>
      </c>
      <c r="B1503" s="1">
        <v>0.40300000000000002</v>
      </c>
      <c r="C1503" t="s">
        <v>386</v>
      </c>
      <c r="D1503" s="1">
        <v>0.59699999999999998</v>
      </c>
      <c r="E1503" t="s">
        <v>387</v>
      </c>
      <c r="F1503">
        <v>24.077000000000002</v>
      </c>
    </row>
    <row r="1504" spans="1:6">
      <c r="A1504" t="s">
        <v>1401</v>
      </c>
    </row>
    <row r="1505" spans="1:6">
      <c r="A1505" t="s">
        <v>16</v>
      </c>
    </row>
    <row r="1506" spans="1:6">
      <c r="A1506" t="s">
        <v>1</v>
      </c>
      <c r="B1506" s="1">
        <v>0.54900000000000004</v>
      </c>
      <c r="C1506" t="s">
        <v>386</v>
      </c>
      <c r="D1506" s="1">
        <v>0.45100000000000001</v>
      </c>
      <c r="E1506" t="s">
        <v>387</v>
      </c>
      <c r="F1506">
        <v>0.39800000000000002</v>
      </c>
    </row>
    <row r="1508" spans="1:6">
      <c r="A1508" t="s">
        <v>393</v>
      </c>
      <c r="B1508">
        <v>20</v>
      </c>
      <c r="C1508" t="s">
        <v>394</v>
      </c>
      <c r="D1508" t="s">
        <v>395</v>
      </c>
    </row>
    <row r="1509" spans="1:6">
      <c r="A1509" t="s">
        <v>1</v>
      </c>
      <c r="B1509" s="1">
        <v>0.35699999999999998</v>
      </c>
      <c r="C1509" t="s">
        <v>386</v>
      </c>
      <c r="D1509" s="1">
        <v>0.64300000000000002</v>
      </c>
      <c r="E1509" t="s">
        <v>387</v>
      </c>
      <c r="F1509">
        <v>1007.879</v>
      </c>
    </row>
    <row r="1510" spans="1:6">
      <c r="A1510" t="s">
        <v>103</v>
      </c>
    </row>
    <row r="1511" spans="1:6">
      <c r="A1511" t="s">
        <v>397</v>
      </c>
      <c r="B1511" t="s">
        <v>1560</v>
      </c>
      <c r="C1511" t="s">
        <v>394</v>
      </c>
      <c r="D1511" t="s">
        <v>395</v>
      </c>
    </row>
    <row r="1512" spans="1:6">
      <c r="A1512" t="s">
        <v>1</v>
      </c>
      <c r="B1512" s="1">
        <v>0.63700000000000001</v>
      </c>
      <c r="C1512" t="s">
        <v>386</v>
      </c>
      <c r="D1512" s="1">
        <v>0.36299999999999999</v>
      </c>
      <c r="E1512" t="s">
        <v>387</v>
      </c>
      <c r="F1512">
        <v>53.762999999999998</v>
      </c>
    </row>
    <row r="1514" spans="1:6">
      <c r="A1514" t="s">
        <v>393</v>
      </c>
      <c r="B1514">
        <v>6</v>
      </c>
      <c r="C1514" t="s">
        <v>394</v>
      </c>
      <c r="D1514" t="s">
        <v>400</v>
      </c>
    </row>
    <row r="1515" spans="1:6">
      <c r="A1515" t="s">
        <v>1</v>
      </c>
      <c r="B1515" s="1">
        <v>0.40300000000000002</v>
      </c>
      <c r="C1515" t="s">
        <v>386</v>
      </c>
      <c r="D1515" s="1">
        <v>0.59699999999999998</v>
      </c>
      <c r="E1515" t="s">
        <v>387</v>
      </c>
      <c r="F1515">
        <v>698.98</v>
      </c>
    </row>
    <row r="1516" spans="1:6">
      <c r="A1516" t="s">
        <v>123</v>
      </c>
    </row>
    <row r="1517" spans="1:6">
      <c r="A1517" t="s">
        <v>397</v>
      </c>
      <c r="B1517" t="s">
        <v>1561</v>
      </c>
      <c r="C1517" t="s">
        <v>394</v>
      </c>
      <c r="D1517" t="s">
        <v>400</v>
      </c>
    </row>
    <row r="1518" spans="1:6">
      <c r="A1518" t="s">
        <v>1</v>
      </c>
      <c r="B1518" s="1">
        <v>0.437</v>
      </c>
      <c r="C1518" t="s">
        <v>386</v>
      </c>
      <c r="D1518" s="1">
        <v>0.56299999999999994</v>
      </c>
      <c r="E1518" t="s">
        <v>387</v>
      </c>
      <c r="F1518">
        <v>14.41</v>
      </c>
    </row>
    <row r="1520" spans="1:6">
      <c r="A1520" t="s">
        <v>1152</v>
      </c>
    </row>
    <row r="1521" spans="1:6">
      <c r="A1521" t="s">
        <v>1329</v>
      </c>
    </row>
    <row r="1522" spans="1:6">
      <c r="A1522" t="s">
        <v>1330</v>
      </c>
    </row>
    <row r="1523" spans="1:6">
      <c r="A1523" t="s">
        <v>2</v>
      </c>
    </row>
    <row r="1524" spans="1:6">
      <c r="A1524" t="s">
        <v>3</v>
      </c>
      <c r="B1524">
        <v>0</v>
      </c>
    </row>
    <row r="1525" spans="1:6">
      <c r="A1525" t="s">
        <v>1</v>
      </c>
      <c r="B1525" s="2">
        <v>0.5</v>
      </c>
      <c r="C1525" t="s">
        <v>386</v>
      </c>
      <c r="D1525" s="2">
        <v>0.5</v>
      </c>
      <c r="E1525" t="s">
        <v>387</v>
      </c>
      <c r="F1525">
        <v>1E-3</v>
      </c>
    </row>
    <row r="1527" spans="1:6">
      <c r="A1527" t="s">
        <v>1165</v>
      </c>
    </row>
    <row r="1528" spans="1:6">
      <c r="A1528" t="s">
        <v>3</v>
      </c>
      <c r="B1528" s="3">
        <v>9018</v>
      </c>
    </row>
    <row r="1529" spans="1:6">
      <c r="A1529" t="s">
        <v>1</v>
      </c>
      <c r="B1529" s="2">
        <v>0.3</v>
      </c>
      <c r="C1529" t="s">
        <v>386</v>
      </c>
      <c r="D1529" s="2">
        <v>0.7</v>
      </c>
      <c r="E1529" t="s">
        <v>387</v>
      </c>
      <c r="F1529">
        <v>8.1000000000000003E-2</v>
      </c>
    </row>
    <row r="1530" spans="1:6">
      <c r="A1530" t="s">
        <v>1172</v>
      </c>
    </row>
    <row r="1531" spans="1:6">
      <c r="A1531" t="s">
        <v>1489</v>
      </c>
    </row>
    <row r="1532" spans="1:6">
      <c r="A1532" t="s">
        <v>8</v>
      </c>
      <c r="B1532" t="s">
        <v>159</v>
      </c>
      <c r="C1532" t="s">
        <v>394</v>
      </c>
      <c r="D1532" t="s">
        <v>395</v>
      </c>
    </row>
    <row r="1533" spans="1:6">
      <c r="A1533" t="s">
        <v>1</v>
      </c>
      <c r="B1533" s="2">
        <v>0.05</v>
      </c>
      <c r="C1533" t="s">
        <v>386</v>
      </c>
      <c r="D1533" s="2">
        <v>0.95</v>
      </c>
      <c r="E1533" t="s">
        <v>387</v>
      </c>
      <c r="F1533">
        <v>0.16700000000000001</v>
      </c>
    </row>
    <row r="1534" spans="1:6">
      <c r="A1534" t="s">
        <v>56</v>
      </c>
    </row>
    <row r="1535" spans="1:6">
      <c r="A1535" t="s">
        <v>11</v>
      </c>
    </row>
    <row r="1536" spans="1:6">
      <c r="A1536" t="s">
        <v>1</v>
      </c>
      <c r="B1536" s="1">
        <v>0.217</v>
      </c>
      <c r="C1536" t="s">
        <v>386</v>
      </c>
      <c r="D1536" s="1">
        <v>0.78300000000000003</v>
      </c>
      <c r="E1536" t="s">
        <v>387</v>
      </c>
      <c r="F1536">
        <v>1.0999999999999999E-2</v>
      </c>
    </row>
    <row r="1538" spans="1:6">
      <c r="A1538" t="s">
        <v>8</v>
      </c>
      <c r="B1538" t="s">
        <v>159</v>
      </c>
      <c r="C1538" t="s">
        <v>394</v>
      </c>
      <c r="D1538" t="s">
        <v>400</v>
      </c>
    </row>
    <row r="1539" spans="1:6">
      <c r="A1539" t="s">
        <v>1</v>
      </c>
      <c r="B1539" s="2">
        <v>0.05</v>
      </c>
      <c r="C1539" t="s">
        <v>386</v>
      </c>
      <c r="D1539" s="2">
        <v>0.95</v>
      </c>
      <c r="E1539" t="s">
        <v>387</v>
      </c>
      <c r="F1539">
        <v>0.14899999999999999</v>
      </c>
    </row>
    <row r="1540" spans="1:6">
      <c r="A1540" t="s">
        <v>56</v>
      </c>
    </row>
    <row r="1541" spans="1:6">
      <c r="A1541" t="s">
        <v>11</v>
      </c>
    </row>
    <row r="1542" spans="1:6">
      <c r="A1542" t="s">
        <v>1</v>
      </c>
      <c r="B1542" s="1">
        <v>0.20599999999999999</v>
      </c>
      <c r="C1542" t="s">
        <v>386</v>
      </c>
      <c r="D1542" s="1">
        <v>0.79400000000000004</v>
      </c>
      <c r="E1542" t="s">
        <v>387</v>
      </c>
      <c r="F1542">
        <v>2.1000000000000001E-2</v>
      </c>
    </row>
    <row r="1544" spans="1:6">
      <c r="A1544" t="s">
        <v>1489</v>
      </c>
    </row>
    <row r="1545" spans="1:6">
      <c r="A1545" t="s">
        <v>13</v>
      </c>
      <c r="B1545" t="s">
        <v>159</v>
      </c>
      <c r="C1545" t="s">
        <v>394</v>
      </c>
      <c r="D1545" t="s">
        <v>395</v>
      </c>
    </row>
    <row r="1546" spans="1:6">
      <c r="A1546" t="s">
        <v>1</v>
      </c>
      <c r="B1546" s="2">
        <v>0</v>
      </c>
      <c r="C1546" t="s">
        <v>386</v>
      </c>
      <c r="D1546" s="2">
        <v>1</v>
      </c>
      <c r="E1546" t="s">
        <v>387</v>
      </c>
      <c r="F1546">
        <v>0.57399999999999995</v>
      </c>
    </row>
    <row r="1547" spans="1:6">
      <c r="A1547" t="s">
        <v>67</v>
      </c>
    </row>
    <row r="1548" spans="1:6">
      <c r="A1548" t="s">
        <v>16</v>
      </c>
    </row>
    <row r="1549" spans="1:6">
      <c r="A1549" t="s">
        <v>1</v>
      </c>
      <c r="B1549" s="1">
        <v>4.3999999999999997E-2</v>
      </c>
      <c r="C1549" t="s">
        <v>386</v>
      </c>
      <c r="D1549" s="1">
        <v>0.95599999999999996</v>
      </c>
      <c r="E1549" t="s">
        <v>387</v>
      </c>
      <c r="F1549">
        <v>3.7999999999999999E-2</v>
      </c>
    </row>
    <row r="1551" spans="1:6">
      <c r="A1551" t="s">
        <v>13</v>
      </c>
      <c r="B1551" t="s">
        <v>1562</v>
      </c>
      <c r="C1551" t="s">
        <v>394</v>
      </c>
      <c r="D1551" t="s">
        <v>400</v>
      </c>
    </row>
    <row r="1552" spans="1:6">
      <c r="A1552" t="s">
        <v>1</v>
      </c>
      <c r="B1552" s="2">
        <v>0</v>
      </c>
      <c r="C1552" t="s">
        <v>386</v>
      </c>
      <c r="D1552" s="2">
        <v>1</v>
      </c>
      <c r="E1552" t="s">
        <v>387</v>
      </c>
      <c r="F1552">
        <v>0.52400000000000002</v>
      </c>
    </row>
    <row r="1553" spans="1:6">
      <c r="A1553" t="s">
        <v>123</v>
      </c>
    </row>
    <row r="1554" spans="1:6">
      <c r="A1554" t="s">
        <v>16</v>
      </c>
    </row>
    <row r="1555" spans="1:6">
      <c r="A1555" t="s">
        <v>1</v>
      </c>
      <c r="B1555" s="1">
        <v>0.17799999999999999</v>
      </c>
      <c r="C1555" t="s">
        <v>386</v>
      </c>
      <c r="D1555" s="1">
        <v>0.82199999999999995</v>
      </c>
      <c r="E1555" t="s">
        <v>387</v>
      </c>
      <c r="F1555">
        <v>3.2000000000000001E-2</v>
      </c>
    </row>
    <row r="1557" spans="1:6">
      <c r="A1557" t="s">
        <v>393</v>
      </c>
      <c r="B1557">
        <v>33</v>
      </c>
      <c r="C1557" t="s">
        <v>394</v>
      </c>
      <c r="D1557" t="s">
        <v>395</v>
      </c>
    </row>
    <row r="1558" spans="1:6">
      <c r="A1558" t="s">
        <v>1</v>
      </c>
      <c r="B1558" s="2">
        <v>0.1</v>
      </c>
      <c r="C1558" t="s">
        <v>386</v>
      </c>
      <c r="D1558" s="2">
        <v>0.9</v>
      </c>
      <c r="E1558" t="s">
        <v>387</v>
      </c>
      <c r="F1558">
        <v>1.603</v>
      </c>
    </row>
    <row r="1559" spans="1:6">
      <c r="A1559" t="s">
        <v>10</v>
      </c>
    </row>
    <row r="1560" spans="1:6">
      <c r="A1560" t="s">
        <v>397</v>
      </c>
      <c r="B1560" t="s">
        <v>1563</v>
      </c>
      <c r="C1560" t="s">
        <v>394</v>
      </c>
      <c r="D1560" t="s">
        <v>395</v>
      </c>
    </row>
    <row r="1561" spans="1:6">
      <c r="A1561" t="s">
        <v>1</v>
      </c>
      <c r="B1561" s="1">
        <v>0.23899999999999999</v>
      </c>
      <c r="C1561" t="s">
        <v>386</v>
      </c>
      <c r="D1561" s="1">
        <v>0.76100000000000001</v>
      </c>
      <c r="E1561" t="s">
        <v>387</v>
      </c>
      <c r="F1561">
        <v>0.28499999999999998</v>
      </c>
    </row>
    <row r="1563" spans="1:6">
      <c r="A1563" t="s">
        <v>393</v>
      </c>
      <c r="B1563">
        <v>20</v>
      </c>
      <c r="C1563" t="s">
        <v>394</v>
      </c>
      <c r="D1563" t="s">
        <v>400</v>
      </c>
    </row>
    <row r="1564" spans="1:6">
      <c r="A1564" t="s">
        <v>1</v>
      </c>
      <c r="B1564" s="2">
        <v>0.05</v>
      </c>
      <c r="C1564" t="s">
        <v>386</v>
      </c>
      <c r="D1564" s="2">
        <v>0.95</v>
      </c>
      <c r="E1564" t="s">
        <v>387</v>
      </c>
      <c r="F1564">
        <v>1.6559999999999999</v>
      </c>
    </row>
    <row r="1565" spans="1:6">
      <c r="A1565" t="s">
        <v>10</v>
      </c>
    </row>
    <row r="1566" spans="1:6">
      <c r="A1566" t="s">
        <v>397</v>
      </c>
      <c r="B1566" t="s">
        <v>1564</v>
      </c>
      <c r="C1566" t="s">
        <v>394</v>
      </c>
      <c r="D1566" t="s">
        <v>400</v>
      </c>
    </row>
    <row r="1567" spans="1:6">
      <c r="A1567" t="s">
        <v>1</v>
      </c>
      <c r="B1567" s="1">
        <v>0.13900000000000001</v>
      </c>
      <c r="C1567" t="s">
        <v>386</v>
      </c>
      <c r="D1567" s="1">
        <v>0.86099999999999999</v>
      </c>
      <c r="E1567" t="s">
        <v>387</v>
      </c>
      <c r="F1567">
        <v>0.317</v>
      </c>
    </row>
    <row r="1569" spans="1:6">
      <c r="A1569" t="s">
        <v>1153</v>
      </c>
    </row>
    <row r="1570" spans="1:6">
      <c r="A1570" t="s">
        <v>1331</v>
      </c>
    </row>
    <row r="1571" spans="1:6">
      <c r="A1571" t="s">
        <v>1332</v>
      </c>
    </row>
    <row r="1572" spans="1:6">
      <c r="A1572" t="s">
        <v>2</v>
      </c>
    </row>
    <row r="1573" spans="1:6">
      <c r="A1573" t="s">
        <v>3</v>
      </c>
      <c r="B1573">
        <v>1E-3</v>
      </c>
    </row>
    <row r="1574" spans="1:6">
      <c r="A1574" t="s">
        <v>1</v>
      </c>
      <c r="B1574" s="1">
        <v>0.48699999999999999</v>
      </c>
      <c r="C1574" t="s">
        <v>386</v>
      </c>
      <c r="D1574" s="1">
        <v>0.51300000000000001</v>
      </c>
      <c r="E1574" t="s">
        <v>387</v>
      </c>
      <c r="F1574">
        <v>2E-3</v>
      </c>
    </row>
    <row r="1576" spans="1:6">
      <c r="A1576" t="s">
        <v>1165</v>
      </c>
    </row>
    <row r="1577" spans="1:6">
      <c r="A1577" t="s">
        <v>3</v>
      </c>
      <c r="B1577" s="3">
        <v>1042843</v>
      </c>
    </row>
    <row r="1578" spans="1:6">
      <c r="A1578" t="s">
        <v>1</v>
      </c>
      <c r="B1578" s="1">
        <v>0.19800000000000001</v>
      </c>
      <c r="C1578" t="s">
        <v>386</v>
      </c>
      <c r="D1578" s="1">
        <v>0.80200000000000005</v>
      </c>
      <c r="E1578" t="s">
        <v>387</v>
      </c>
      <c r="F1578">
        <v>0.255</v>
      </c>
    </row>
    <row r="1579" spans="1:6">
      <c r="A1579" t="s">
        <v>1174</v>
      </c>
    </row>
    <row r="1580" spans="1:6">
      <c r="A1580" t="s">
        <v>1355</v>
      </c>
    </row>
    <row r="1581" spans="1:6">
      <c r="A1581" t="s">
        <v>8</v>
      </c>
      <c r="B1581" t="s">
        <v>1565</v>
      </c>
      <c r="C1581" t="s">
        <v>394</v>
      </c>
      <c r="D1581" t="s">
        <v>395</v>
      </c>
    </row>
    <row r="1582" spans="1:6">
      <c r="A1582" t="s">
        <v>1</v>
      </c>
      <c r="B1582" s="2">
        <v>0.2</v>
      </c>
      <c r="C1582" t="s">
        <v>386</v>
      </c>
      <c r="D1582" s="2">
        <v>0.8</v>
      </c>
      <c r="E1582" t="s">
        <v>387</v>
      </c>
      <c r="F1582">
        <v>17.283000000000001</v>
      </c>
    </row>
    <row r="1583" spans="1:6">
      <c r="A1583" t="s">
        <v>56</v>
      </c>
    </row>
    <row r="1584" spans="1:6">
      <c r="A1584" t="s">
        <v>11</v>
      </c>
    </row>
    <row r="1585" spans="1:6">
      <c r="A1585" t="s">
        <v>1</v>
      </c>
      <c r="B1585" s="2">
        <v>0.19</v>
      </c>
      <c r="C1585" t="s">
        <v>386</v>
      </c>
      <c r="D1585" s="2">
        <v>0.81</v>
      </c>
      <c r="E1585" t="s">
        <v>387</v>
      </c>
      <c r="F1585">
        <v>5.6000000000000001E-2</v>
      </c>
    </row>
    <row r="1587" spans="1:6">
      <c r="A1587" t="s">
        <v>8</v>
      </c>
      <c r="B1587" t="s">
        <v>17</v>
      </c>
      <c r="C1587" t="s">
        <v>394</v>
      </c>
      <c r="D1587" t="s">
        <v>400</v>
      </c>
    </row>
    <row r="1588" spans="1:6">
      <c r="A1588" t="s">
        <v>1</v>
      </c>
      <c r="B1588" s="1">
        <v>0.182</v>
      </c>
      <c r="C1588" t="s">
        <v>386</v>
      </c>
      <c r="D1588" s="1">
        <v>0.81799999999999995</v>
      </c>
      <c r="E1588" t="s">
        <v>387</v>
      </c>
      <c r="F1588">
        <v>17.151</v>
      </c>
    </row>
    <row r="1589" spans="1:6">
      <c r="A1589" t="s">
        <v>56</v>
      </c>
    </row>
    <row r="1590" spans="1:6">
      <c r="A1590" t="s">
        <v>11</v>
      </c>
    </row>
    <row r="1591" spans="1:6">
      <c r="A1591" t="s">
        <v>1</v>
      </c>
      <c r="B1591" s="1">
        <v>0.17699999999999999</v>
      </c>
      <c r="C1591" t="s">
        <v>386</v>
      </c>
      <c r="D1591" s="1">
        <v>0.82299999999999995</v>
      </c>
      <c r="E1591" t="s">
        <v>387</v>
      </c>
      <c r="F1591">
        <v>0.05</v>
      </c>
    </row>
    <row r="1593" spans="1:6">
      <c r="A1593" t="s">
        <v>1355</v>
      </c>
    </row>
    <row r="1594" spans="1:6">
      <c r="A1594" t="s">
        <v>13</v>
      </c>
      <c r="B1594" t="s">
        <v>1566</v>
      </c>
      <c r="C1594" t="s">
        <v>394</v>
      </c>
      <c r="D1594" t="s">
        <v>395</v>
      </c>
    </row>
    <row r="1595" spans="1:6">
      <c r="A1595" t="s">
        <v>1</v>
      </c>
      <c r="B1595" s="2">
        <v>0.19</v>
      </c>
      <c r="C1595" t="s">
        <v>386</v>
      </c>
      <c r="D1595" s="2">
        <v>0.81</v>
      </c>
      <c r="E1595" t="s">
        <v>387</v>
      </c>
      <c r="F1595">
        <v>29.024999999999999</v>
      </c>
    </row>
    <row r="1596" spans="1:6">
      <c r="A1596" t="s">
        <v>1567</v>
      </c>
    </row>
    <row r="1597" spans="1:6">
      <c r="A1597" t="s">
        <v>16</v>
      </c>
    </row>
    <row r="1598" spans="1:6">
      <c r="A1598" t="s">
        <v>1</v>
      </c>
      <c r="B1598" s="1">
        <v>8.5000000000000006E-2</v>
      </c>
      <c r="C1598" t="s">
        <v>386</v>
      </c>
      <c r="D1598" s="1">
        <v>0.91500000000000004</v>
      </c>
      <c r="E1598" t="s">
        <v>387</v>
      </c>
      <c r="F1598">
        <v>3.8580000000000001</v>
      </c>
    </row>
    <row r="1600" spans="1:6">
      <c r="A1600" t="s">
        <v>13</v>
      </c>
      <c r="B1600" t="s">
        <v>45</v>
      </c>
      <c r="C1600" t="s">
        <v>394</v>
      </c>
      <c r="D1600" t="s">
        <v>400</v>
      </c>
    </row>
    <row r="1601" spans="1:6">
      <c r="A1601" t="s">
        <v>1</v>
      </c>
      <c r="B1601" s="1">
        <v>0.158</v>
      </c>
      <c r="C1601" t="s">
        <v>386</v>
      </c>
      <c r="D1601" s="1">
        <v>0.84199999999999997</v>
      </c>
      <c r="E1601" t="s">
        <v>387</v>
      </c>
      <c r="F1601">
        <v>28.170999999999999</v>
      </c>
    </row>
    <row r="1602" spans="1:6">
      <c r="A1602" t="s">
        <v>1568</v>
      </c>
    </row>
    <row r="1603" spans="1:6">
      <c r="A1603" t="s">
        <v>16</v>
      </c>
    </row>
    <row r="1604" spans="1:6">
      <c r="A1604" t="s">
        <v>1</v>
      </c>
      <c r="B1604" s="1">
        <v>8.2000000000000003E-2</v>
      </c>
      <c r="C1604" t="s">
        <v>386</v>
      </c>
      <c r="D1604" s="1">
        <v>0.91800000000000004</v>
      </c>
      <c r="E1604" t="s">
        <v>387</v>
      </c>
      <c r="F1604">
        <v>4.2779999999999996</v>
      </c>
    </row>
    <row r="1606" spans="1:6">
      <c r="A1606" t="s">
        <v>393</v>
      </c>
      <c r="B1606">
        <v>473</v>
      </c>
      <c r="C1606" t="s">
        <v>394</v>
      </c>
      <c r="D1606" t="s">
        <v>395</v>
      </c>
    </row>
    <row r="1607" spans="1:6">
      <c r="A1607" t="s">
        <v>1</v>
      </c>
      <c r="B1607" s="1">
        <v>0.22500000000000001</v>
      </c>
      <c r="C1607" t="s">
        <v>386</v>
      </c>
      <c r="D1607" s="1">
        <v>0.77500000000000002</v>
      </c>
      <c r="E1607" t="s">
        <v>387</v>
      </c>
      <c r="F1607">
        <v>282.21100000000001</v>
      </c>
    </row>
    <row r="1608" spans="1:6">
      <c r="A1608" t="s">
        <v>1569</v>
      </c>
    </row>
    <row r="1609" spans="1:6">
      <c r="A1609" t="s">
        <v>397</v>
      </c>
      <c r="B1609" t="s">
        <v>1570</v>
      </c>
      <c r="C1609" t="s">
        <v>394</v>
      </c>
      <c r="D1609" t="s">
        <v>395</v>
      </c>
    </row>
    <row r="1610" spans="1:6">
      <c r="A1610" t="s">
        <v>1</v>
      </c>
      <c r="B1610" s="1">
        <v>0.24299999999999999</v>
      </c>
      <c r="C1610" t="s">
        <v>386</v>
      </c>
      <c r="D1610" s="1">
        <v>0.75700000000000001</v>
      </c>
      <c r="E1610" t="s">
        <v>387</v>
      </c>
      <c r="F1610">
        <v>28.547000000000001</v>
      </c>
    </row>
    <row r="1612" spans="1:6">
      <c r="A1612" t="s">
        <v>393</v>
      </c>
      <c r="B1612">
        <v>472</v>
      </c>
      <c r="C1612" t="s">
        <v>394</v>
      </c>
      <c r="D1612" t="s">
        <v>400</v>
      </c>
    </row>
    <row r="1613" spans="1:6">
      <c r="A1613" t="s">
        <v>1</v>
      </c>
      <c r="B1613" s="2">
        <v>0.22</v>
      </c>
      <c r="C1613" t="s">
        <v>386</v>
      </c>
      <c r="D1613" s="2">
        <v>0.78</v>
      </c>
      <c r="E1613" t="s">
        <v>387</v>
      </c>
      <c r="F1613">
        <v>316.20299999999997</v>
      </c>
    </row>
    <row r="1614" spans="1:6">
      <c r="A1614" t="s">
        <v>1571</v>
      </c>
    </row>
    <row r="1615" spans="1:6">
      <c r="A1615" t="s">
        <v>397</v>
      </c>
      <c r="B1615" t="s">
        <v>1572</v>
      </c>
      <c r="C1615" t="s">
        <v>394</v>
      </c>
      <c r="D1615" t="s">
        <v>400</v>
      </c>
    </row>
    <row r="1616" spans="1:6">
      <c r="A1616" t="s">
        <v>1</v>
      </c>
      <c r="B1616" s="1">
        <v>0.23699999999999999</v>
      </c>
      <c r="C1616" t="s">
        <v>386</v>
      </c>
      <c r="D1616" s="1">
        <v>0.76300000000000001</v>
      </c>
      <c r="E1616" t="s">
        <v>387</v>
      </c>
      <c r="F1616">
        <v>89.408000000000001</v>
      </c>
    </row>
    <row r="1618" spans="1:6">
      <c r="A1618" t="s">
        <v>1154</v>
      </c>
    </row>
    <row r="1619" spans="1:6">
      <c r="A1619" t="s">
        <v>1333</v>
      </c>
    </row>
    <row r="1620" spans="1:6">
      <c r="A1620" t="s">
        <v>1334</v>
      </c>
    </row>
    <row r="1621" spans="1:6">
      <c r="A1621" t="s">
        <v>2</v>
      </c>
    </row>
    <row r="1622" spans="1:6">
      <c r="A1622" t="s">
        <v>3</v>
      </c>
      <c r="B1622">
        <v>0</v>
      </c>
    </row>
    <row r="1623" spans="1:6">
      <c r="A1623" t="s">
        <v>1</v>
      </c>
      <c r="B1623" s="1">
        <v>0.58099999999999996</v>
      </c>
      <c r="C1623" t="s">
        <v>386</v>
      </c>
      <c r="D1623" s="1">
        <v>0.41899999999999998</v>
      </c>
      <c r="E1623" t="s">
        <v>387</v>
      </c>
      <c r="F1623">
        <v>2E-3</v>
      </c>
    </row>
    <row r="1625" spans="1:6">
      <c r="A1625" t="s">
        <v>1165</v>
      </c>
    </row>
    <row r="1626" spans="1:6">
      <c r="A1626" t="s">
        <v>3</v>
      </c>
      <c r="B1626" s="3">
        <v>1128991</v>
      </c>
    </row>
    <row r="1627" spans="1:6">
      <c r="A1627" t="s">
        <v>1</v>
      </c>
      <c r="B1627" s="1">
        <v>0.32800000000000001</v>
      </c>
      <c r="C1627" t="s">
        <v>386</v>
      </c>
      <c r="D1627" s="1">
        <v>0.67200000000000004</v>
      </c>
      <c r="E1627" t="s">
        <v>387</v>
      </c>
      <c r="F1627">
        <v>1.621</v>
      </c>
    </row>
    <row r="1628" spans="1:6">
      <c r="A1628" t="s">
        <v>1266</v>
      </c>
    </row>
    <row r="1629" spans="1:6">
      <c r="A1629" t="s">
        <v>1444</v>
      </c>
    </row>
    <row r="1630" spans="1:6">
      <c r="A1630" t="s">
        <v>8</v>
      </c>
      <c r="B1630" t="s">
        <v>1573</v>
      </c>
      <c r="C1630" t="s">
        <v>394</v>
      </c>
      <c r="D1630" t="s">
        <v>395</v>
      </c>
    </row>
    <row r="1631" spans="1:6">
      <c r="A1631" t="s">
        <v>1</v>
      </c>
      <c r="B1631" s="1">
        <v>0.30099999999999999</v>
      </c>
      <c r="C1631" t="s">
        <v>386</v>
      </c>
      <c r="D1631" s="1">
        <v>0.69899999999999995</v>
      </c>
      <c r="E1631" t="s">
        <v>387</v>
      </c>
      <c r="F1631">
        <v>2.4489999999999998</v>
      </c>
    </row>
    <row r="1632" spans="1:6">
      <c r="A1632" t="s">
        <v>56</v>
      </c>
    </row>
    <row r="1633" spans="1:6">
      <c r="A1633" t="s">
        <v>11</v>
      </c>
    </row>
    <row r="1634" spans="1:6">
      <c r="A1634" t="s">
        <v>1</v>
      </c>
      <c r="B1634" s="1">
        <v>0.27500000000000002</v>
      </c>
      <c r="C1634" t="s">
        <v>386</v>
      </c>
      <c r="D1634" s="1">
        <v>0.72499999999999998</v>
      </c>
      <c r="E1634" t="s">
        <v>387</v>
      </c>
      <c r="F1634">
        <v>2.7E-2</v>
      </c>
    </row>
    <row r="1636" spans="1:6">
      <c r="A1636" t="s">
        <v>8</v>
      </c>
      <c r="B1636" t="s">
        <v>1574</v>
      </c>
      <c r="C1636" t="s">
        <v>394</v>
      </c>
      <c r="D1636" t="s">
        <v>400</v>
      </c>
    </row>
    <row r="1637" spans="1:6">
      <c r="A1637" t="s">
        <v>1</v>
      </c>
      <c r="B1637" s="1">
        <v>0.27700000000000002</v>
      </c>
      <c r="C1637" t="s">
        <v>386</v>
      </c>
      <c r="D1637" s="1">
        <v>0.72299999999999998</v>
      </c>
      <c r="E1637" t="s">
        <v>387</v>
      </c>
      <c r="F1637">
        <v>2.2559999999999998</v>
      </c>
    </row>
    <row r="1638" spans="1:6">
      <c r="A1638" t="s">
        <v>56</v>
      </c>
    </row>
    <row r="1639" spans="1:6">
      <c r="A1639" t="s">
        <v>11</v>
      </c>
    </row>
    <row r="1640" spans="1:6">
      <c r="A1640" t="s">
        <v>1</v>
      </c>
      <c r="B1640" s="1">
        <v>0.22900000000000001</v>
      </c>
      <c r="C1640" t="s">
        <v>386</v>
      </c>
      <c r="D1640" s="1">
        <v>0.77100000000000002</v>
      </c>
      <c r="E1640" t="s">
        <v>387</v>
      </c>
      <c r="F1640">
        <v>2.5999999999999999E-2</v>
      </c>
    </row>
    <row r="1642" spans="1:6">
      <c r="A1642" t="s">
        <v>1444</v>
      </c>
    </row>
    <row r="1643" spans="1:6">
      <c r="A1643" t="s">
        <v>13</v>
      </c>
      <c r="B1643" t="s">
        <v>1575</v>
      </c>
      <c r="C1643" t="s">
        <v>394</v>
      </c>
      <c r="D1643" t="s">
        <v>395</v>
      </c>
    </row>
    <row r="1644" spans="1:6">
      <c r="A1644" t="s">
        <v>1</v>
      </c>
      <c r="B1644" s="1">
        <v>0.248</v>
      </c>
      <c r="C1644" t="s">
        <v>386</v>
      </c>
      <c r="D1644" s="1">
        <v>0.752</v>
      </c>
      <c r="E1644" t="s">
        <v>387</v>
      </c>
      <c r="F1644">
        <v>28.210999999999999</v>
      </c>
    </row>
    <row r="1645" spans="1:6">
      <c r="A1645" t="s">
        <v>172</v>
      </c>
    </row>
    <row r="1646" spans="1:6">
      <c r="A1646" t="s">
        <v>16</v>
      </c>
    </row>
    <row r="1647" spans="1:6">
      <c r="A1647" t="s">
        <v>1</v>
      </c>
      <c r="B1647" s="1">
        <v>0.20300000000000001</v>
      </c>
      <c r="C1647" t="s">
        <v>386</v>
      </c>
      <c r="D1647" s="1">
        <v>0.79700000000000004</v>
      </c>
      <c r="E1647" t="s">
        <v>387</v>
      </c>
      <c r="F1647">
        <v>1.0229999999999999</v>
      </c>
    </row>
    <row r="1649" spans="1:6">
      <c r="A1649" t="s">
        <v>13</v>
      </c>
      <c r="B1649" t="s">
        <v>1576</v>
      </c>
      <c r="C1649" t="s">
        <v>394</v>
      </c>
      <c r="D1649" t="s">
        <v>400</v>
      </c>
    </row>
    <row r="1650" spans="1:6">
      <c r="A1650" t="s">
        <v>1</v>
      </c>
      <c r="B1650" s="1">
        <v>0.23200000000000001</v>
      </c>
      <c r="C1650" t="s">
        <v>386</v>
      </c>
      <c r="D1650" s="1">
        <v>0.76800000000000002</v>
      </c>
      <c r="E1650" t="s">
        <v>387</v>
      </c>
      <c r="F1650">
        <v>20.593</v>
      </c>
    </row>
    <row r="1651" spans="1:6">
      <c r="A1651" t="s">
        <v>1577</v>
      </c>
    </row>
    <row r="1652" spans="1:6">
      <c r="A1652" t="s">
        <v>16</v>
      </c>
    </row>
    <row r="1653" spans="1:6">
      <c r="A1653" t="s">
        <v>1</v>
      </c>
      <c r="B1653" s="2">
        <v>0.2</v>
      </c>
      <c r="C1653" t="s">
        <v>386</v>
      </c>
      <c r="D1653" s="2">
        <v>0.8</v>
      </c>
      <c r="E1653" t="s">
        <v>387</v>
      </c>
      <c r="F1653">
        <v>0.75600000000000001</v>
      </c>
    </row>
    <row r="1655" spans="1:6">
      <c r="A1655" t="s">
        <v>393</v>
      </c>
      <c r="B1655">
        <v>51</v>
      </c>
      <c r="C1655" t="s">
        <v>394</v>
      </c>
      <c r="D1655" t="s">
        <v>395</v>
      </c>
    </row>
    <row r="1656" spans="1:6">
      <c r="A1656" t="s">
        <v>1</v>
      </c>
      <c r="B1656" s="2">
        <v>0.32</v>
      </c>
      <c r="C1656" t="s">
        <v>386</v>
      </c>
      <c r="D1656" s="2">
        <v>0.68</v>
      </c>
      <c r="E1656" t="s">
        <v>387</v>
      </c>
      <c r="F1656">
        <v>1040.6020000000001</v>
      </c>
    </row>
    <row r="1657" spans="1:6">
      <c r="A1657" t="s">
        <v>187</v>
      </c>
    </row>
    <row r="1658" spans="1:6">
      <c r="A1658" t="s">
        <v>397</v>
      </c>
      <c r="B1658" t="s">
        <v>1578</v>
      </c>
      <c r="C1658" t="s">
        <v>394</v>
      </c>
      <c r="D1658" t="s">
        <v>395</v>
      </c>
    </row>
    <row r="1659" spans="1:6">
      <c r="A1659" t="s">
        <v>1</v>
      </c>
      <c r="B1659" s="1">
        <v>0.371</v>
      </c>
      <c r="C1659" t="s">
        <v>386</v>
      </c>
      <c r="D1659" s="1">
        <v>0.629</v>
      </c>
      <c r="E1659" t="s">
        <v>387</v>
      </c>
      <c r="F1659">
        <v>79.222999999999999</v>
      </c>
    </row>
    <row r="1661" spans="1:6">
      <c r="A1661" t="s">
        <v>393</v>
      </c>
      <c r="B1661">
        <v>71</v>
      </c>
      <c r="C1661" t="s">
        <v>394</v>
      </c>
      <c r="D1661" t="s">
        <v>400</v>
      </c>
    </row>
    <row r="1662" spans="1:6">
      <c r="A1662" t="s">
        <v>1</v>
      </c>
      <c r="B1662" s="1">
        <v>0.312</v>
      </c>
      <c r="C1662" t="s">
        <v>386</v>
      </c>
      <c r="D1662" s="1">
        <v>0.68799999999999994</v>
      </c>
      <c r="E1662" t="s">
        <v>387</v>
      </c>
      <c r="F1662">
        <v>707.96600000000001</v>
      </c>
    </row>
    <row r="1663" spans="1:6">
      <c r="A1663" t="s">
        <v>648</v>
      </c>
    </row>
    <row r="1664" spans="1:6">
      <c r="A1664" t="s">
        <v>397</v>
      </c>
      <c r="B1664" t="s">
        <v>1579</v>
      </c>
      <c r="C1664" t="s">
        <v>394</v>
      </c>
      <c r="D1664" t="s">
        <v>400</v>
      </c>
    </row>
    <row r="1665" spans="1:6">
      <c r="A1665" t="s">
        <v>1</v>
      </c>
      <c r="B1665" s="1">
        <v>0.27700000000000002</v>
      </c>
      <c r="C1665" t="s">
        <v>386</v>
      </c>
      <c r="D1665" s="1">
        <v>0.72299999999999998</v>
      </c>
      <c r="E1665" t="s">
        <v>387</v>
      </c>
      <c r="F1665">
        <v>47.276000000000003</v>
      </c>
    </row>
    <row r="1667" spans="1:6">
      <c r="A1667" t="s">
        <v>1155</v>
      </c>
    </row>
    <row r="1668" spans="1:6">
      <c r="A1668" t="s">
        <v>1335</v>
      </c>
    </row>
    <row r="1669" spans="1:6">
      <c r="A1669" t="s">
        <v>1336</v>
      </c>
    </row>
    <row r="1670" spans="1:6">
      <c r="A1670" t="s">
        <v>2</v>
      </c>
    </row>
    <row r="1671" spans="1:6">
      <c r="A1671" t="s">
        <v>3</v>
      </c>
      <c r="B1671">
        <v>0</v>
      </c>
    </row>
    <row r="1672" spans="1:6">
      <c r="A1672" t="s">
        <v>1</v>
      </c>
      <c r="B1672" s="1">
        <v>0.33100000000000002</v>
      </c>
      <c r="C1672" t="s">
        <v>386</v>
      </c>
      <c r="D1672" s="1">
        <v>0.66900000000000004</v>
      </c>
      <c r="E1672" t="s">
        <v>387</v>
      </c>
      <c r="F1672">
        <v>1E-3</v>
      </c>
    </row>
    <row r="1674" spans="1:6">
      <c r="A1674" t="s">
        <v>1165</v>
      </c>
    </row>
    <row r="1675" spans="1:6">
      <c r="A1675" t="s">
        <v>3</v>
      </c>
      <c r="B1675" s="3">
        <v>72086</v>
      </c>
    </row>
    <row r="1676" spans="1:6">
      <c r="A1676" t="s">
        <v>1</v>
      </c>
      <c r="B1676" s="1">
        <v>6.2E-2</v>
      </c>
      <c r="C1676" t="s">
        <v>386</v>
      </c>
      <c r="D1676" s="1">
        <v>0.93799999999999994</v>
      </c>
      <c r="E1676" t="s">
        <v>387</v>
      </c>
      <c r="F1676">
        <v>2.8000000000000001E-2</v>
      </c>
    </row>
    <row r="1677" spans="1:6">
      <c r="A1677" t="s">
        <v>1169</v>
      </c>
    </row>
    <row r="1678" spans="1:6">
      <c r="A1678" t="s">
        <v>1580</v>
      </c>
    </row>
    <row r="1679" spans="1:6">
      <c r="A1679" t="s">
        <v>8</v>
      </c>
      <c r="B1679" t="s">
        <v>1581</v>
      </c>
      <c r="C1679" t="s">
        <v>394</v>
      </c>
      <c r="D1679" t="s">
        <v>395</v>
      </c>
    </row>
    <row r="1680" spans="1:6">
      <c r="A1680" t="s">
        <v>1</v>
      </c>
      <c r="B1680" s="1">
        <v>4.9000000000000002E-2</v>
      </c>
      <c r="C1680" t="s">
        <v>386</v>
      </c>
      <c r="D1680" s="1">
        <v>0.95099999999999996</v>
      </c>
      <c r="E1680" t="s">
        <v>387</v>
      </c>
      <c r="F1680">
        <v>0.53300000000000003</v>
      </c>
    </row>
    <row r="1681" spans="1:6">
      <c r="A1681" t="s">
        <v>56</v>
      </c>
    </row>
    <row r="1682" spans="1:6">
      <c r="A1682" t="s">
        <v>11</v>
      </c>
    </row>
    <row r="1683" spans="1:6">
      <c r="A1683" t="s">
        <v>1</v>
      </c>
      <c r="B1683" s="1">
        <v>2.3E-2</v>
      </c>
      <c r="C1683" t="s">
        <v>386</v>
      </c>
      <c r="D1683" s="1">
        <v>0.97699999999999998</v>
      </c>
      <c r="E1683" t="s">
        <v>387</v>
      </c>
      <c r="F1683">
        <v>1.4E-2</v>
      </c>
    </row>
    <row r="1685" spans="1:6">
      <c r="A1685" t="s">
        <v>8</v>
      </c>
      <c r="B1685" t="s">
        <v>137</v>
      </c>
      <c r="C1685" t="s">
        <v>394</v>
      </c>
      <c r="D1685" t="s">
        <v>400</v>
      </c>
    </row>
    <row r="1686" spans="1:6">
      <c r="A1686" t="s">
        <v>1</v>
      </c>
      <c r="B1686" s="1">
        <v>5.3999999999999999E-2</v>
      </c>
      <c r="C1686" t="s">
        <v>386</v>
      </c>
      <c r="D1686" s="1">
        <v>0.94599999999999995</v>
      </c>
      <c r="E1686" t="s">
        <v>387</v>
      </c>
      <c r="F1686">
        <v>0.51300000000000001</v>
      </c>
    </row>
    <row r="1687" spans="1:6">
      <c r="A1687" t="s">
        <v>56</v>
      </c>
    </row>
    <row r="1688" spans="1:6">
      <c r="A1688" t="s">
        <v>11</v>
      </c>
    </row>
    <row r="1689" spans="1:6">
      <c r="A1689" t="s">
        <v>1</v>
      </c>
      <c r="B1689" s="1">
        <v>2.5999999999999999E-2</v>
      </c>
      <c r="C1689" t="s">
        <v>386</v>
      </c>
      <c r="D1689" s="1">
        <v>0.97399999999999998</v>
      </c>
      <c r="E1689" t="s">
        <v>387</v>
      </c>
      <c r="F1689">
        <v>1.7000000000000001E-2</v>
      </c>
    </row>
    <row r="1691" spans="1:6">
      <c r="A1691" t="s">
        <v>1580</v>
      </c>
    </row>
    <row r="1692" spans="1:6">
      <c r="A1692" t="s">
        <v>13</v>
      </c>
      <c r="B1692" t="s">
        <v>1582</v>
      </c>
      <c r="C1692" t="s">
        <v>394</v>
      </c>
      <c r="D1692" t="s">
        <v>395</v>
      </c>
    </row>
    <row r="1693" spans="1:6">
      <c r="A1693" t="s">
        <v>1</v>
      </c>
      <c r="B1693" s="1">
        <v>3.5000000000000003E-2</v>
      </c>
      <c r="C1693" t="s">
        <v>386</v>
      </c>
      <c r="D1693" s="1">
        <v>0.96499999999999997</v>
      </c>
      <c r="E1693" t="s">
        <v>387</v>
      </c>
      <c r="F1693">
        <v>5.516</v>
      </c>
    </row>
    <row r="1694" spans="1:6">
      <c r="A1694" t="s">
        <v>1583</v>
      </c>
    </row>
    <row r="1695" spans="1:6">
      <c r="A1695" t="s">
        <v>16</v>
      </c>
    </row>
    <row r="1696" spans="1:6">
      <c r="A1696" t="s">
        <v>1</v>
      </c>
      <c r="B1696" s="1">
        <v>4.2000000000000003E-2</v>
      </c>
      <c r="C1696" t="s">
        <v>386</v>
      </c>
      <c r="D1696" s="1">
        <v>0.95799999999999996</v>
      </c>
      <c r="E1696" t="s">
        <v>387</v>
      </c>
      <c r="F1696">
        <v>2.13</v>
      </c>
    </row>
    <row r="1698" spans="1:6">
      <c r="A1698" t="s">
        <v>13</v>
      </c>
      <c r="B1698" t="s">
        <v>1584</v>
      </c>
      <c r="C1698" t="s">
        <v>394</v>
      </c>
      <c r="D1698" t="s">
        <v>400</v>
      </c>
    </row>
    <row r="1699" spans="1:6">
      <c r="A1699" t="s">
        <v>1</v>
      </c>
      <c r="B1699" s="1">
        <v>3.7999999999999999E-2</v>
      </c>
      <c r="C1699" t="s">
        <v>386</v>
      </c>
      <c r="D1699" s="1">
        <v>0.96199999999999997</v>
      </c>
      <c r="E1699" t="s">
        <v>387</v>
      </c>
      <c r="F1699">
        <v>5.0510000000000002</v>
      </c>
    </row>
    <row r="1700" spans="1:6">
      <c r="A1700" t="s">
        <v>1585</v>
      </c>
    </row>
    <row r="1701" spans="1:6">
      <c r="A1701" t="s">
        <v>16</v>
      </c>
    </row>
    <row r="1702" spans="1:6">
      <c r="A1702" t="s">
        <v>1</v>
      </c>
      <c r="B1702" s="1">
        <v>4.2000000000000003E-2</v>
      </c>
      <c r="C1702" t="s">
        <v>386</v>
      </c>
      <c r="D1702" s="1">
        <v>0.95799999999999996</v>
      </c>
      <c r="E1702" t="s">
        <v>387</v>
      </c>
      <c r="F1702">
        <v>2.149</v>
      </c>
    </row>
    <row r="1704" spans="1:6">
      <c r="A1704" t="s">
        <v>393</v>
      </c>
      <c r="B1704">
        <v>67</v>
      </c>
      <c r="C1704" t="s">
        <v>394</v>
      </c>
      <c r="D1704" t="s">
        <v>395</v>
      </c>
    </row>
    <row r="1705" spans="1:6">
      <c r="A1705" t="s">
        <v>1</v>
      </c>
      <c r="B1705" s="1">
        <v>4.5999999999999999E-2</v>
      </c>
      <c r="C1705" t="s">
        <v>386</v>
      </c>
      <c r="D1705" s="1">
        <v>0.95399999999999996</v>
      </c>
      <c r="E1705" t="s">
        <v>387</v>
      </c>
      <c r="F1705">
        <v>8.2959999999999994</v>
      </c>
    </row>
    <row r="1706" spans="1:6">
      <c r="A1706" t="s">
        <v>1586</v>
      </c>
    </row>
    <row r="1707" spans="1:6">
      <c r="A1707" t="s">
        <v>397</v>
      </c>
      <c r="B1707" t="s">
        <v>1587</v>
      </c>
      <c r="C1707" t="s">
        <v>394</v>
      </c>
      <c r="D1707" t="s">
        <v>395</v>
      </c>
    </row>
    <row r="1708" spans="1:6">
      <c r="A1708" t="s">
        <v>1</v>
      </c>
      <c r="B1708" s="1">
        <v>4.5999999999999999E-2</v>
      </c>
      <c r="C1708" t="s">
        <v>386</v>
      </c>
      <c r="D1708" s="1">
        <v>0.95399999999999996</v>
      </c>
      <c r="E1708" t="s">
        <v>387</v>
      </c>
      <c r="F1708">
        <v>11.840999999999999</v>
      </c>
    </row>
    <row r="1710" spans="1:6">
      <c r="A1710" t="s">
        <v>393</v>
      </c>
      <c r="B1710">
        <v>103</v>
      </c>
      <c r="C1710" t="s">
        <v>394</v>
      </c>
      <c r="D1710" t="s">
        <v>400</v>
      </c>
    </row>
    <row r="1711" spans="1:6">
      <c r="A1711" t="s">
        <v>1</v>
      </c>
      <c r="B1711" s="1">
        <v>5.8999999999999997E-2</v>
      </c>
      <c r="C1711" t="s">
        <v>386</v>
      </c>
      <c r="D1711" s="1">
        <v>0.94099999999999995</v>
      </c>
      <c r="E1711" t="s">
        <v>387</v>
      </c>
      <c r="F1711">
        <v>8.048</v>
      </c>
    </row>
    <row r="1712" spans="1:6">
      <c r="A1712" t="s">
        <v>1588</v>
      </c>
    </row>
    <row r="1713" spans="1:6">
      <c r="A1713" t="s">
        <v>397</v>
      </c>
      <c r="B1713" t="s">
        <v>1589</v>
      </c>
      <c r="C1713" t="s">
        <v>394</v>
      </c>
      <c r="D1713" t="s">
        <v>400</v>
      </c>
    </row>
    <row r="1714" spans="1:6">
      <c r="A1714" t="s">
        <v>1</v>
      </c>
      <c r="B1714" s="1">
        <v>5.0999999999999997E-2</v>
      </c>
      <c r="C1714" t="s">
        <v>386</v>
      </c>
      <c r="D1714" s="1">
        <v>0.94899999999999995</v>
      </c>
      <c r="E1714" t="s">
        <v>387</v>
      </c>
      <c r="F1714">
        <v>8.6029999999999998</v>
      </c>
    </row>
    <row r="1716" spans="1:6">
      <c r="A1716" t="s">
        <v>1156</v>
      </c>
    </row>
    <row r="1717" spans="1:6">
      <c r="A1717" t="s">
        <v>1337</v>
      </c>
    </row>
    <row r="1718" spans="1:6">
      <c r="A1718" t="s">
        <v>1338</v>
      </c>
    </row>
    <row r="1719" spans="1:6">
      <c r="A1719" t="s">
        <v>2</v>
      </c>
    </row>
    <row r="1720" spans="1:6">
      <c r="A1720" t="s">
        <v>3</v>
      </c>
      <c r="B1720">
        <v>2E-3</v>
      </c>
    </row>
    <row r="1721" spans="1:6">
      <c r="A1721" t="s">
        <v>1</v>
      </c>
      <c r="B1721" s="2">
        <v>0.15</v>
      </c>
      <c r="C1721" t="s">
        <v>386</v>
      </c>
      <c r="D1721" s="2">
        <v>0.85</v>
      </c>
      <c r="E1721" t="s">
        <v>387</v>
      </c>
      <c r="F1721">
        <v>6.0000000000000001E-3</v>
      </c>
    </row>
    <row r="1723" spans="1:6">
      <c r="A1723" t="s">
        <v>1165</v>
      </c>
    </row>
    <row r="1724" spans="1:6">
      <c r="A1724" t="s">
        <v>3</v>
      </c>
      <c r="B1724" s="3">
        <v>8989492</v>
      </c>
    </row>
    <row r="1725" spans="1:6">
      <c r="A1725" t="s">
        <v>1</v>
      </c>
      <c r="B1725" s="1">
        <v>3.4000000000000002E-2</v>
      </c>
      <c r="C1725" t="s">
        <v>386</v>
      </c>
      <c r="D1725" s="1">
        <v>0.96599999999999997</v>
      </c>
      <c r="E1725" t="s">
        <v>387</v>
      </c>
      <c r="F1725">
        <v>3.5419999999999998</v>
      </c>
    </row>
    <row r="1726" spans="1:6">
      <c r="A1726" t="s">
        <v>1174</v>
      </c>
    </row>
    <row r="1727" spans="1:6">
      <c r="A1727" t="s">
        <v>1590</v>
      </c>
    </row>
    <row r="1728" spans="1:6">
      <c r="A1728" t="s">
        <v>8</v>
      </c>
      <c r="B1728" t="s">
        <v>1591</v>
      </c>
      <c r="C1728" t="s">
        <v>394</v>
      </c>
      <c r="D1728" t="s">
        <v>395</v>
      </c>
    </row>
    <row r="1729" spans="1:6">
      <c r="A1729" t="s">
        <v>1</v>
      </c>
      <c r="B1729" s="1">
        <v>0.121</v>
      </c>
      <c r="C1729" t="s">
        <v>386</v>
      </c>
      <c r="D1729" s="1">
        <v>0.879</v>
      </c>
      <c r="E1729" t="s">
        <v>387</v>
      </c>
      <c r="F1729">
        <v>24.105</v>
      </c>
    </row>
    <row r="1730" spans="1:6">
      <c r="A1730" t="s">
        <v>44</v>
      </c>
    </row>
    <row r="1731" spans="1:6">
      <c r="A1731" t="s">
        <v>11</v>
      </c>
    </row>
    <row r="1732" spans="1:6">
      <c r="A1732" t="s">
        <v>1</v>
      </c>
      <c r="B1732" s="1">
        <v>0.127</v>
      </c>
      <c r="C1732" t="s">
        <v>386</v>
      </c>
      <c r="D1732" s="1">
        <v>0.873</v>
      </c>
      <c r="E1732" t="s">
        <v>387</v>
      </c>
      <c r="F1732">
        <v>0.17299999999999999</v>
      </c>
    </row>
    <row r="1734" spans="1:6">
      <c r="A1734" t="s">
        <v>8</v>
      </c>
      <c r="B1734" t="s">
        <v>1592</v>
      </c>
      <c r="C1734" t="s">
        <v>394</v>
      </c>
      <c r="D1734" t="s">
        <v>400</v>
      </c>
    </row>
    <row r="1735" spans="1:6">
      <c r="A1735" t="s">
        <v>1</v>
      </c>
      <c r="B1735" s="1">
        <v>8.8999999999999996E-2</v>
      </c>
      <c r="C1735" t="s">
        <v>386</v>
      </c>
      <c r="D1735" s="1">
        <v>0.91100000000000003</v>
      </c>
      <c r="E1735" t="s">
        <v>387</v>
      </c>
      <c r="F1735">
        <v>20.491</v>
      </c>
    </row>
    <row r="1736" spans="1:6">
      <c r="A1736" t="s">
        <v>56</v>
      </c>
    </row>
    <row r="1737" spans="1:6">
      <c r="A1737" t="s">
        <v>11</v>
      </c>
    </row>
    <row r="1738" spans="1:6">
      <c r="A1738" t="s">
        <v>1</v>
      </c>
      <c r="B1738" s="2">
        <v>0.1</v>
      </c>
      <c r="C1738" t="s">
        <v>386</v>
      </c>
      <c r="D1738" s="2">
        <v>0.9</v>
      </c>
      <c r="E1738" t="s">
        <v>387</v>
      </c>
      <c r="F1738">
        <v>0.127</v>
      </c>
    </row>
    <row r="1740" spans="1:6">
      <c r="A1740" t="s">
        <v>1590</v>
      </c>
    </row>
    <row r="1741" spans="1:6">
      <c r="A1741" t="s">
        <v>13</v>
      </c>
      <c r="B1741" t="s">
        <v>1593</v>
      </c>
      <c r="C1741" t="s">
        <v>394</v>
      </c>
      <c r="D1741" t="s">
        <v>395</v>
      </c>
    </row>
    <row r="1742" spans="1:6">
      <c r="A1742" t="s">
        <v>1</v>
      </c>
      <c r="B1742" s="1">
        <v>0.109</v>
      </c>
      <c r="C1742" t="s">
        <v>386</v>
      </c>
      <c r="D1742" s="1">
        <v>0.89100000000000001</v>
      </c>
      <c r="E1742" t="s">
        <v>387</v>
      </c>
      <c r="F1742">
        <v>150.464</v>
      </c>
    </row>
    <row r="1743" spans="1:6">
      <c r="A1743" t="s">
        <v>1594</v>
      </c>
    </row>
    <row r="1744" spans="1:6">
      <c r="A1744" t="s">
        <v>16</v>
      </c>
    </row>
    <row r="1745" spans="1:6">
      <c r="A1745" t="s">
        <v>1</v>
      </c>
      <c r="B1745" s="2">
        <v>7.0000000000000007E-2</v>
      </c>
      <c r="C1745" t="s">
        <v>386</v>
      </c>
      <c r="D1745" s="2">
        <v>0.93</v>
      </c>
      <c r="E1745" t="s">
        <v>387</v>
      </c>
      <c r="F1745">
        <v>33.369999999999997</v>
      </c>
    </row>
    <row r="1747" spans="1:6">
      <c r="A1747" t="s">
        <v>13</v>
      </c>
      <c r="B1747" t="s">
        <v>1595</v>
      </c>
      <c r="C1747" t="s">
        <v>394</v>
      </c>
      <c r="D1747" t="s">
        <v>400</v>
      </c>
    </row>
    <row r="1748" spans="1:6">
      <c r="A1748" t="s">
        <v>1</v>
      </c>
      <c r="B1748" s="1">
        <v>8.1000000000000003E-2</v>
      </c>
      <c r="C1748" t="s">
        <v>386</v>
      </c>
      <c r="D1748" s="1">
        <v>0.91900000000000004</v>
      </c>
      <c r="E1748" t="s">
        <v>387</v>
      </c>
      <c r="F1748">
        <v>141.09</v>
      </c>
    </row>
    <row r="1749" spans="1:6">
      <c r="A1749" t="s">
        <v>1596</v>
      </c>
    </row>
    <row r="1750" spans="1:6">
      <c r="A1750" t="s">
        <v>16</v>
      </c>
    </row>
    <row r="1751" spans="1:6">
      <c r="A1751" t="s">
        <v>1</v>
      </c>
      <c r="B1751" s="1">
        <v>5.8999999999999997E-2</v>
      </c>
      <c r="C1751" t="s">
        <v>386</v>
      </c>
      <c r="D1751" s="1">
        <v>0.94099999999999995</v>
      </c>
      <c r="E1751" t="s">
        <v>387</v>
      </c>
      <c r="F1751">
        <v>35.302999999999997</v>
      </c>
    </row>
    <row r="1753" spans="1:6">
      <c r="A1753" t="s">
        <v>393</v>
      </c>
      <c r="B1753">
        <v>937</v>
      </c>
      <c r="C1753" t="s">
        <v>394</v>
      </c>
      <c r="D1753" t="s">
        <v>395</v>
      </c>
    </row>
    <row r="1754" spans="1:6">
      <c r="A1754" t="s">
        <v>1</v>
      </c>
      <c r="B1754" s="1">
        <v>5.0999999999999997E-2</v>
      </c>
      <c r="C1754" t="s">
        <v>386</v>
      </c>
      <c r="D1754" s="1">
        <v>0.94899999999999995</v>
      </c>
      <c r="E1754" t="s">
        <v>387</v>
      </c>
      <c r="F1754">
        <v>3419.6280000000002</v>
      </c>
    </row>
    <row r="1755" spans="1:6">
      <c r="A1755" t="s">
        <v>1597</v>
      </c>
    </row>
    <row r="1756" spans="1:6">
      <c r="A1756" t="s">
        <v>397</v>
      </c>
      <c r="B1756" t="s">
        <v>1598</v>
      </c>
      <c r="C1756" t="s">
        <v>394</v>
      </c>
      <c r="D1756" t="s">
        <v>395</v>
      </c>
    </row>
    <row r="1757" spans="1:6">
      <c r="A1757" t="s">
        <v>1</v>
      </c>
      <c r="B1757" s="1">
        <v>6.0999999999999999E-2</v>
      </c>
      <c r="C1757" t="s">
        <v>386</v>
      </c>
      <c r="D1757" s="1">
        <v>0.93899999999999995</v>
      </c>
      <c r="E1757" t="s">
        <v>387</v>
      </c>
      <c r="F1757">
        <v>1154.3689999999999</v>
      </c>
    </row>
    <row r="1759" spans="1:6">
      <c r="A1759" t="s">
        <v>393</v>
      </c>
      <c r="B1759">
        <v>937</v>
      </c>
      <c r="C1759" t="s">
        <v>394</v>
      </c>
      <c r="D1759" t="s">
        <v>400</v>
      </c>
    </row>
    <row r="1760" spans="1:6">
      <c r="A1760" t="s">
        <v>1</v>
      </c>
      <c r="B1760" s="1">
        <v>5.0999999999999997E-2</v>
      </c>
      <c r="C1760" t="s">
        <v>386</v>
      </c>
      <c r="D1760" s="1">
        <v>0.94899999999999995</v>
      </c>
      <c r="E1760" t="s">
        <v>387</v>
      </c>
      <c r="F1760">
        <v>3899.7950000000001</v>
      </c>
    </row>
    <row r="1761" spans="1:6">
      <c r="A1761" t="s">
        <v>1599</v>
      </c>
    </row>
    <row r="1762" spans="1:6">
      <c r="A1762" t="s">
        <v>397</v>
      </c>
      <c r="B1762" t="s">
        <v>1600</v>
      </c>
      <c r="C1762" t="s">
        <v>394</v>
      </c>
      <c r="D1762" t="s">
        <v>400</v>
      </c>
    </row>
    <row r="1763" spans="1:6">
      <c r="A1763" t="s">
        <v>1</v>
      </c>
      <c r="B1763" s="1">
        <v>5.8999999999999997E-2</v>
      </c>
      <c r="C1763" t="s">
        <v>386</v>
      </c>
      <c r="D1763" s="1">
        <v>0.94099999999999995</v>
      </c>
      <c r="E1763" t="s">
        <v>387</v>
      </c>
      <c r="F1763">
        <v>2480.2339999999999</v>
      </c>
    </row>
    <row r="1765" spans="1:6">
      <c r="A1765" t="s">
        <v>1157</v>
      </c>
    </row>
    <row r="1766" spans="1:6">
      <c r="A1766" t="s">
        <v>1339</v>
      </c>
    </row>
    <row r="1767" spans="1:6">
      <c r="A1767" t="s">
        <v>1340</v>
      </c>
    </row>
    <row r="1768" spans="1:6">
      <c r="A1768" t="s">
        <v>2</v>
      </c>
    </row>
    <row r="1769" spans="1:6">
      <c r="A1769" t="s">
        <v>3</v>
      </c>
      <c r="B1769">
        <v>0</v>
      </c>
    </row>
    <row r="1770" spans="1:6">
      <c r="A1770" t="s">
        <v>1</v>
      </c>
      <c r="B1770" s="1">
        <v>0.44400000000000001</v>
      </c>
      <c r="C1770" t="s">
        <v>386</v>
      </c>
      <c r="D1770" s="1">
        <v>0.55600000000000005</v>
      </c>
      <c r="E1770" t="s">
        <v>387</v>
      </c>
      <c r="F1770">
        <v>6.0000000000000001E-3</v>
      </c>
    </row>
    <row r="1772" spans="1:6">
      <c r="A1772" t="s">
        <v>1165</v>
      </c>
    </row>
    <row r="1773" spans="1:6">
      <c r="A1773" t="s">
        <v>3</v>
      </c>
      <c r="B1773" s="3">
        <v>2992</v>
      </c>
    </row>
    <row r="1774" spans="1:6">
      <c r="A1774" t="s">
        <v>1</v>
      </c>
      <c r="B1774" s="1">
        <v>0.38900000000000001</v>
      </c>
      <c r="C1774" t="s">
        <v>386</v>
      </c>
      <c r="D1774" s="1">
        <v>0.61099999999999999</v>
      </c>
      <c r="E1774" t="s">
        <v>387</v>
      </c>
      <c r="F1774">
        <v>1E-3</v>
      </c>
    </row>
    <row r="1775" spans="1:6">
      <c r="A1775" t="s">
        <v>1169</v>
      </c>
    </row>
    <row r="1776" spans="1:6">
      <c r="A1776" t="s">
        <v>1601</v>
      </c>
    </row>
    <row r="1777" spans="1:6">
      <c r="A1777" t="s">
        <v>8</v>
      </c>
      <c r="B1777" t="s">
        <v>1581</v>
      </c>
      <c r="C1777" t="s">
        <v>394</v>
      </c>
      <c r="D1777" t="s">
        <v>395</v>
      </c>
    </row>
    <row r="1778" spans="1:6">
      <c r="A1778" t="s">
        <v>1</v>
      </c>
      <c r="B1778" s="1">
        <v>0.17499999999999999</v>
      </c>
      <c r="C1778" t="s">
        <v>386</v>
      </c>
      <c r="D1778" s="1">
        <v>0.82499999999999996</v>
      </c>
      <c r="E1778" t="s">
        <v>387</v>
      </c>
      <c r="F1778">
        <v>6.4000000000000001E-2</v>
      </c>
    </row>
    <row r="1779" spans="1:6">
      <c r="A1779" t="s">
        <v>56</v>
      </c>
    </row>
    <row r="1780" spans="1:6">
      <c r="A1780" t="s">
        <v>11</v>
      </c>
    </row>
    <row r="1781" spans="1:6">
      <c r="A1781" t="s">
        <v>1</v>
      </c>
      <c r="B1781" s="1">
        <v>0.38900000000000001</v>
      </c>
      <c r="C1781" t="s">
        <v>386</v>
      </c>
      <c r="D1781" s="1">
        <v>0.61099999999999999</v>
      </c>
      <c r="E1781" t="s">
        <v>387</v>
      </c>
      <c r="F1781">
        <v>7.0000000000000001E-3</v>
      </c>
    </row>
    <row r="1783" spans="1:6">
      <c r="A1783" t="s">
        <v>8</v>
      </c>
      <c r="B1783" t="s">
        <v>1602</v>
      </c>
      <c r="C1783" t="s">
        <v>394</v>
      </c>
      <c r="D1783" t="s">
        <v>400</v>
      </c>
    </row>
    <row r="1784" spans="1:6">
      <c r="A1784" t="s">
        <v>1</v>
      </c>
      <c r="B1784" s="1">
        <v>0.193</v>
      </c>
      <c r="C1784" t="s">
        <v>386</v>
      </c>
      <c r="D1784" s="1">
        <v>0.80700000000000005</v>
      </c>
      <c r="E1784" t="s">
        <v>387</v>
      </c>
      <c r="F1784">
        <v>6.4000000000000001E-2</v>
      </c>
    </row>
    <row r="1785" spans="1:6">
      <c r="A1785" t="s">
        <v>56</v>
      </c>
    </row>
    <row r="1786" spans="1:6">
      <c r="A1786" t="s">
        <v>11</v>
      </c>
    </row>
    <row r="1787" spans="1:6">
      <c r="A1787" t="s">
        <v>1</v>
      </c>
      <c r="B1787" s="1">
        <v>0.33300000000000002</v>
      </c>
      <c r="C1787" t="s">
        <v>386</v>
      </c>
      <c r="D1787" s="1">
        <v>0.66700000000000004</v>
      </c>
      <c r="E1787" t="s">
        <v>387</v>
      </c>
      <c r="F1787">
        <v>5.0000000000000001E-3</v>
      </c>
    </row>
    <row r="1789" spans="1:6">
      <c r="A1789" t="s">
        <v>1601</v>
      </c>
    </row>
    <row r="1790" spans="1:6">
      <c r="A1790" t="s">
        <v>13</v>
      </c>
      <c r="B1790" t="s">
        <v>1603</v>
      </c>
      <c r="C1790" t="s">
        <v>394</v>
      </c>
      <c r="D1790" t="s">
        <v>395</v>
      </c>
    </row>
    <row r="1791" spans="1:6">
      <c r="A1791" t="s">
        <v>1</v>
      </c>
      <c r="B1791" s="2">
        <v>0</v>
      </c>
      <c r="C1791" t="s">
        <v>386</v>
      </c>
      <c r="D1791" s="2">
        <v>1</v>
      </c>
      <c r="E1791" t="s">
        <v>387</v>
      </c>
      <c r="F1791">
        <v>0.28000000000000003</v>
      </c>
    </row>
    <row r="1792" spans="1:6">
      <c r="A1792" t="s">
        <v>1604</v>
      </c>
    </row>
    <row r="1793" spans="1:6">
      <c r="A1793" t="s">
        <v>16</v>
      </c>
    </row>
    <row r="1794" spans="1:6">
      <c r="A1794" t="s">
        <v>1</v>
      </c>
      <c r="B1794" s="1">
        <v>0.16700000000000001</v>
      </c>
      <c r="C1794" t="s">
        <v>386</v>
      </c>
      <c r="D1794" s="1">
        <v>0.83299999999999996</v>
      </c>
      <c r="E1794" t="s">
        <v>387</v>
      </c>
      <c r="F1794">
        <v>8.5999999999999993E-2</v>
      </c>
    </row>
    <row r="1796" spans="1:6">
      <c r="A1796" t="s">
        <v>13</v>
      </c>
      <c r="B1796" t="s">
        <v>1605</v>
      </c>
      <c r="C1796" t="s">
        <v>394</v>
      </c>
      <c r="D1796" t="s">
        <v>400</v>
      </c>
    </row>
    <row r="1797" spans="1:6">
      <c r="A1797" t="s">
        <v>1</v>
      </c>
      <c r="B1797" s="2">
        <v>0</v>
      </c>
      <c r="C1797" t="s">
        <v>386</v>
      </c>
      <c r="D1797" s="2">
        <v>1</v>
      </c>
      <c r="E1797" t="s">
        <v>387</v>
      </c>
      <c r="F1797">
        <v>0.26</v>
      </c>
    </row>
    <row r="1798" spans="1:6">
      <c r="A1798" t="s">
        <v>1606</v>
      </c>
    </row>
    <row r="1799" spans="1:6">
      <c r="A1799" t="s">
        <v>16</v>
      </c>
    </row>
    <row r="1800" spans="1:6">
      <c r="A1800" t="s">
        <v>1</v>
      </c>
      <c r="B1800" s="1">
        <v>0.20399999999999999</v>
      </c>
      <c r="C1800" t="s">
        <v>386</v>
      </c>
      <c r="D1800" s="1">
        <v>0.79600000000000004</v>
      </c>
      <c r="E1800" t="s">
        <v>387</v>
      </c>
      <c r="F1800">
        <v>0.09</v>
      </c>
    </row>
    <row r="1802" spans="1:6">
      <c r="A1802" t="s">
        <v>393</v>
      </c>
      <c r="B1802">
        <v>234</v>
      </c>
      <c r="C1802" t="s">
        <v>394</v>
      </c>
      <c r="D1802" t="s">
        <v>395</v>
      </c>
    </row>
    <row r="1803" spans="1:6">
      <c r="A1803" t="s">
        <v>1</v>
      </c>
      <c r="B1803" s="2">
        <v>0</v>
      </c>
      <c r="C1803" t="s">
        <v>386</v>
      </c>
      <c r="D1803" s="2">
        <v>1</v>
      </c>
      <c r="E1803" t="s">
        <v>387</v>
      </c>
      <c r="F1803">
        <v>0.13200000000000001</v>
      </c>
    </row>
    <row r="1804" spans="1:6">
      <c r="A1804" t="s">
        <v>1607</v>
      </c>
    </row>
    <row r="1805" spans="1:6">
      <c r="A1805" t="s">
        <v>397</v>
      </c>
      <c r="B1805" t="s">
        <v>1608</v>
      </c>
      <c r="C1805" t="s">
        <v>394</v>
      </c>
      <c r="D1805" t="s">
        <v>395</v>
      </c>
    </row>
    <row r="1806" spans="1:6">
      <c r="A1806" t="s">
        <v>1</v>
      </c>
      <c r="B1806" s="1">
        <v>0.42599999999999999</v>
      </c>
      <c r="C1806" t="s">
        <v>386</v>
      </c>
      <c r="D1806" s="1">
        <v>0.57399999999999995</v>
      </c>
      <c r="E1806" t="s">
        <v>387</v>
      </c>
      <c r="F1806">
        <v>0.26900000000000002</v>
      </c>
    </row>
    <row r="1808" spans="1:6">
      <c r="A1808" t="s">
        <v>393</v>
      </c>
      <c r="B1808">
        <v>234</v>
      </c>
      <c r="C1808" t="s">
        <v>394</v>
      </c>
      <c r="D1808" t="s">
        <v>400</v>
      </c>
    </row>
    <row r="1809" spans="1:6">
      <c r="A1809" t="s">
        <v>1</v>
      </c>
      <c r="B1809" s="2">
        <v>0</v>
      </c>
      <c r="C1809" t="s">
        <v>386</v>
      </c>
      <c r="D1809" s="2">
        <v>1</v>
      </c>
      <c r="E1809" t="s">
        <v>387</v>
      </c>
      <c r="F1809">
        <v>0.10299999999999999</v>
      </c>
    </row>
    <row r="1810" spans="1:6">
      <c r="A1810" t="s">
        <v>1609</v>
      </c>
    </row>
    <row r="1811" spans="1:6">
      <c r="A1811" t="s">
        <v>397</v>
      </c>
      <c r="B1811" t="s">
        <v>1610</v>
      </c>
      <c r="C1811" t="s">
        <v>394</v>
      </c>
      <c r="D1811" t="s">
        <v>400</v>
      </c>
    </row>
    <row r="1812" spans="1:6">
      <c r="A1812" t="s">
        <v>1</v>
      </c>
      <c r="B1812" s="1">
        <v>0.38900000000000001</v>
      </c>
      <c r="C1812" t="s">
        <v>386</v>
      </c>
      <c r="D1812" s="1">
        <v>0.61099999999999999</v>
      </c>
      <c r="E1812" t="s">
        <v>387</v>
      </c>
      <c r="F1812">
        <v>0.14599999999999999</v>
      </c>
    </row>
    <row r="1814" spans="1:6">
      <c r="A1814" t="s">
        <v>1158</v>
      </c>
    </row>
    <row r="1815" spans="1:6">
      <c r="A1815" t="s">
        <v>1341</v>
      </c>
    </row>
    <row r="1816" spans="1:6">
      <c r="A1816" t="s">
        <v>1342</v>
      </c>
    </row>
    <row r="1817" spans="1:6">
      <c r="A1817" t="s">
        <v>2</v>
      </c>
    </row>
    <row r="1818" spans="1:6">
      <c r="A1818" t="s">
        <v>3</v>
      </c>
      <c r="B1818">
        <v>1E-3</v>
      </c>
    </row>
    <row r="1819" spans="1:6">
      <c r="A1819" t="s">
        <v>1</v>
      </c>
      <c r="B1819" s="1">
        <v>0.72899999999999998</v>
      </c>
      <c r="C1819" t="s">
        <v>386</v>
      </c>
      <c r="D1819" s="1">
        <v>0.27100000000000002</v>
      </c>
      <c r="E1819" t="s">
        <v>387</v>
      </c>
      <c r="F1819">
        <v>1E-3</v>
      </c>
    </row>
    <row r="1821" spans="1:6">
      <c r="A1821" t="s">
        <v>1165</v>
      </c>
    </row>
    <row r="1822" spans="1:6">
      <c r="A1822" t="s">
        <v>3</v>
      </c>
      <c r="B1822" s="3">
        <v>79971</v>
      </c>
    </row>
    <row r="1823" spans="1:6">
      <c r="A1823" t="s">
        <v>1</v>
      </c>
      <c r="B1823" s="1">
        <v>0.252</v>
      </c>
      <c r="C1823" t="s">
        <v>386</v>
      </c>
      <c r="D1823" s="1">
        <v>0.748</v>
      </c>
      <c r="E1823" t="s">
        <v>387</v>
      </c>
      <c r="F1823">
        <v>8.4000000000000005E-2</v>
      </c>
    </row>
    <row r="1824" spans="1:6">
      <c r="A1824" t="s">
        <v>1177</v>
      </c>
    </row>
    <row r="1825" spans="1:6">
      <c r="A1825" t="s">
        <v>1611</v>
      </c>
    </row>
    <row r="1826" spans="1:6">
      <c r="A1826" t="s">
        <v>8</v>
      </c>
      <c r="B1826" t="s">
        <v>1612</v>
      </c>
      <c r="C1826" t="s">
        <v>394</v>
      </c>
      <c r="D1826" t="s">
        <v>395</v>
      </c>
    </row>
    <row r="1827" spans="1:6">
      <c r="A1827" t="s">
        <v>1</v>
      </c>
      <c r="B1827" s="1">
        <v>0.46800000000000003</v>
      </c>
      <c r="C1827" t="s">
        <v>386</v>
      </c>
      <c r="D1827" s="1">
        <v>0.53200000000000003</v>
      </c>
      <c r="E1827" t="s">
        <v>387</v>
      </c>
      <c r="F1827">
        <v>1.968</v>
      </c>
    </row>
    <row r="1828" spans="1:6">
      <c r="A1828" t="s">
        <v>56</v>
      </c>
    </row>
    <row r="1829" spans="1:6">
      <c r="A1829" t="s">
        <v>11</v>
      </c>
    </row>
    <row r="1830" spans="1:6">
      <c r="A1830" t="s">
        <v>1</v>
      </c>
      <c r="B1830" s="1">
        <v>0.51600000000000001</v>
      </c>
      <c r="C1830" t="s">
        <v>386</v>
      </c>
      <c r="D1830" s="1">
        <v>0.48399999999999999</v>
      </c>
      <c r="E1830" t="s">
        <v>387</v>
      </c>
      <c r="F1830">
        <v>1.4E-2</v>
      </c>
    </row>
    <row r="1832" spans="1:6">
      <c r="A1832" t="s">
        <v>8</v>
      </c>
      <c r="B1832" t="s">
        <v>1613</v>
      </c>
      <c r="C1832" t="s">
        <v>394</v>
      </c>
      <c r="D1832" t="s">
        <v>400</v>
      </c>
    </row>
    <row r="1833" spans="1:6">
      <c r="A1833" t="s">
        <v>1</v>
      </c>
      <c r="B1833" s="1">
        <v>0.442</v>
      </c>
      <c r="C1833" t="s">
        <v>386</v>
      </c>
      <c r="D1833" s="1">
        <v>0.55800000000000005</v>
      </c>
      <c r="E1833" t="s">
        <v>387</v>
      </c>
      <c r="F1833">
        <v>1.784</v>
      </c>
    </row>
    <row r="1834" spans="1:6">
      <c r="A1834" t="s">
        <v>56</v>
      </c>
    </row>
    <row r="1835" spans="1:6">
      <c r="A1835" t="s">
        <v>11</v>
      </c>
    </row>
    <row r="1836" spans="1:6">
      <c r="A1836" t="s">
        <v>1</v>
      </c>
      <c r="B1836" s="1">
        <v>0.46100000000000002</v>
      </c>
      <c r="C1836" t="s">
        <v>386</v>
      </c>
      <c r="D1836" s="1">
        <v>0.53900000000000003</v>
      </c>
      <c r="E1836" t="s">
        <v>387</v>
      </c>
      <c r="F1836">
        <v>0.02</v>
      </c>
    </row>
    <row r="1838" spans="1:6">
      <c r="A1838" t="s">
        <v>1611</v>
      </c>
    </row>
    <row r="1839" spans="1:6">
      <c r="A1839" t="s">
        <v>13</v>
      </c>
      <c r="B1839" t="s">
        <v>1614</v>
      </c>
      <c r="C1839" t="s">
        <v>394</v>
      </c>
      <c r="D1839" t="s">
        <v>395</v>
      </c>
    </row>
    <row r="1840" spans="1:6">
      <c r="A1840" t="s">
        <v>1</v>
      </c>
      <c r="B1840" s="1">
        <v>0.43099999999999999</v>
      </c>
      <c r="C1840" t="s">
        <v>386</v>
      </c>
      <c r="D1840" s="1">
        <v>0.56899999999999995</v>
      </c>
      <c r="E1840" t="s">
        <v>387</v>
      </c>
      <c r="F1840">
        <v>2.5550000000000002</v>
      </c>
    </row>
    <row r="1841" spans="1:6">
      <c r="A1841" t="s">
        <v>1472</v>
      </c>
    </row>
    <row r="1842" spans="1:6">
      <c r="A1842" t="s">
        <v>16</v>
      </c>
    </row>
    <row r="1843" spans="1:6">
      <c r="A1843" t="s">
        <v>1</v>
      </c>
      <c r="B1843" s="2">
        <v>0.39</v>
      </c>
      <c r="C1843" t="s">
        <v>386</v>
      </c>
      <c r="D1843" s="2">
        <v>0.61</v>
      </c>
      <c r="E1843" t="s">
        <v>387</v>
      </c>
      <c r="F1843">
        <v>0.23499999999999999</v>
      </c>
    </row>
    <row r="1845" spans="1:6">
      <c r="A1845" t="s">
        <v>13</v>
      </c>
      <c r="B1845" t="s">
        <v>1615</v>
      </c>
      <c r="C1845" t="s">
        <v>394</v>
      </c>
      <c r="D1845" t="s">
        <v>400</v>
      </c>
    </row>
    <row r="1846" spans="1:6">
      <c r="A1846" t="s">
        <v>1</v>
      </c>
      <c r="B1846" s="1">
        <v>0.40400000000000003</v>
      </c>
      <c r="C1846" t="s">
        <v>386</v>
      </c>
      <c r="D1846" s="1">
        <v>0.59599999999999997</v>
      </c>
      <c r="E1846" t="s">
        <v>387</v>
      </c>
      <c r="F1846">
        <v>2.5150000000000001</v>
      </c>
    </row>
    <row r="1847" spans="1:6">
      <c r="A1847" t="s">
        <v>1353</v>
      </c>
    </row>
    <row r="1848" spans="1:6">
      <c r="A1848" t="s">
        <v>16</v>
      </c>
    </row>
    <row r="1849" spans="1:6">
      <c r="A1849" t="s">
        <v>1</v>
      </c>
      <c r="B1849" s="1">
        <v>0.34499999999999997</v>
      </c>
      <c r="C1849" t="s">
        <v>386</v>
      </c>
      <c r="D1849" s="1">
        <v>0.65500000000000003</v>
      </c>
      <c r="E1849" t="s">
        <v>387</v>
      </c>
      <c r="F1849">
        <v>0.17799999999999999</v>
      </c>
    </row>
    <row r="1851" spans="1:6">
      <c r="A1851" t="s">
        <v>393</v>
      </c>
      <c r="B1851">
        <v>243</v>
      </c>
      <c r="C1851" t="s">
        <v>394</v>
      </c>
      <c r="D1851" t="s">
        <v>395</v>
      </c>
    </row>
    <row r="1852" spans="1:6">
      <c r="A1852" t="s">
        <v>1</v>
      </c>
      <c r="B1852" s="1">
        <v>0.34799999999999998</v>
      </c>
      <c r="C1852" t="s">
        <v>386</v>
      </c>
      <c r="D1852" s="1">
        <v>0.65200000000000002</v>
      </c>
      <c r="E1852" t="s">
        <v>387</v>
      </c>
      <c r="F1852">
        <v>10.515000000000001</v>
      </c>
    </row>
    <row r="1853" spans="1:6">
      <c r="A1853" t="s">
        <v>1352</v>
      </c>
    </row>
    <row r="1854" spans="1:6">
      <c r="A1854" t="s">
        <v>397</v>
      </c>
      <c r="B1854" t="s">
        <v>1616</v>
      </c>
      <c r="C1854" t="s">
        <v>394</v>
      </c>
      <c r="D1854" t="s">
        <v>395</v>
      </c>
    </row>
    <row r="1855" spans="1:6">
      <c r="A1855" t="s">
        <v>1</v>
      </c>
      <c r="B1855" s="1">
        <v>0.35899999999999999</v>
      </c>
      <c r="C1855" t="s">
        <v>386</v>
      </c>
      <c r="D1855" s="1">
        <v>0.64100000000000001</v>
      </c>
      <c r="E1855" t="s">
        <v>387</v>
      </c>
      <c r="F1855">
        <v>1.869</v>
      </c>
    </row>
    <row r="1857" spans="1:6">
      <c r="A1857" t="s">
        <v>393</v>
      </c>
      <c r="B1857">
        <v>252</v>
      </c>
      <c r="C1857" t="s">
        <v>394</v>
      </c>
      <c r="D1857" t="s">
        <v>400</v>
      </c>
    </row>
    <row r="1858" spans="1:6">
      <c r="A1858" t="s">
        <v>1</v>
      </c>
      <c r="B1858" s="1">
        <v>0.35199999999999998</v>
      </c>
      <c r="C1858" t="s">
        <v>386</v>
      </c>
      <c r="D1858" s="1">
        <v>0.64800000000000002</v>
      </c>
      <c r="E1858" t="s">
        <v>387</v>
      </c>
      <c r="F1858">
        <v>11.744</v>
      </c>
    </row>
    <row r="1859" spans="1:6">
      <c r="A1859" t="s">
        <v>39</v>
      </c>
    </row>
    <row r="1860" spans="1:6">
      <c r="A1860" t="s">
        <v>397</v>
      </c>
      <c r="B1860" t="s">
        <v>1617</v>
      </c>
      <c r="C1860" t="s">
        <v>394</v>
      </c>
      <c r="D1860" t="s">
        <v>400</v>
      </c>
    </row>
    <row r="1861" spans="1:6">
      <c r="A1861" t="s">
        <v>1</v>
      </c>
      <c r="B1861" s="1">
        <v>0.35699999999999998</v>
      </c>
      <c r="C1861" t="s">
        <v>386</v>
      </c>
      <c r="D1861" s="1">
        <v>0.64300000000000002</v>
      </c>
      <c r="E1861" t="s">
        <v>387</v>
      </c>
      <c r="F1861">
        <v>2.6520000000000001</v>
      </c>
    </row>
    <row r="1863" spans="1:6">
      <c r="A1863" t="s">
        <v>1159</v>
      </c>
    </row>
    <row r="1864" spans="1:6">
      <c r="A1864" t="s">
        <v>1343</v>
      </c>
    </row>
    <row r="1865" spans="1:6">
      <c r="A1865" t="s">
        <v>1344</v>
      </c>
    </row>
    <row r="1866" spans="1:6">
      <c r="A1866" t="s">
        <v>2</v>
      </c>
    </row>
    <row r="1867" spans="1:6">
      <c r="A1867" t="s">
        <v>3</v>
      </c>
      <c r="B1867">
        <v>1E-3</v>
      </c>
    </row>
    <row r="1868" spans="1:6">
      <c r="A1868" t="s">
        <v>1</v>
      </c>
      <c r="B1868" s="1">
        <v>0.78500000000000003</v>
      </c>
      <c r="C1868" t="s">
        <v>386</v>
      </c>
      <c r="D1868" s="1">
        <v>0.215</v>
      </c>
      <c r="E1868" t="s">
        <v>387</v>
      </c>
      <c r="F1868">
        <v>0</v>
      </c>
    </row>
    <row r="1870" spans="1:6">
      <c r="A1870" t="s">
        <v>1165</v>
      </c>
    </row>
    <row r="1871" spans="1:6">
      <c r="A1871" t="s">
        <v>3</v>
      </c>
      <c r="B1871" s="3">
        <v>114286</v>
      </c>
    </row>
    <row r="1872" spans="1:6">
      <c r="A1872" t="s">
        <v>1</v>
      </c>
      <c r="B1872" s="1">
        <v>0.58599999999999997</v>
      </c>
      <c r="C1872" t="s">
        <v>386</v>
      </c>
      <c r="D1872" s="1">
        <v>0.41399999999999998</v>
      </c>
      <c r="E1872" t="s">
        <v>387</v>
      </c>
      <c r="F1872">
        <v>9.1999999999999998E-2</v>
      </c>
    </row>
    <row r="1873" spans="1:6">
      <c r="A1873" t="s">
        <v>1172</v>
      </c>
    </row>
    <row r="1874" spans="1:6">
      <c r="A1874" t="s">
        <v>1469</v>
      </c>
    </row>
    <row r="1875" spans="1:6">
      <c r="A1875" t="s">
        <v>8</v>
      </c>
      <c r="B1875" t="s">
        <v>1618</v>
      </c>
      <c r="C1875" t="s">
        <v>394</v>
      </c>
      <c r="D1875" t="s">
        <v>395</v>
      </c>
    </row>
    <row r="1876" spans="1:6">
      <c r="A1876" t="s">
        <v>1</v>
      </c>
      <c r="B1876" s="1">
        <v>0.312</v>
      </c>
      <c r="C1876" t="s">
        <v>386</v>
      </c>
      <c r="D1876" s="1">
        <v>0.68799999999999994</v>
      </c>
      <c r="E1876" t="s">
        <v>387</v>
      </c>
      <c r="F1876">
        <v>1.214</v>
      </c>
    </row>
    <row r="1877" spans="1:6">
      <c r="A1877" t="s">
        <v>44</v>
      </c>
    </row>
    <row r="1878" spans="1:6">
      <c r="A1878" t="s">
        <v>11</v>
      </c>
    </row>
    <row r="1879" spans="1:6">
      <c r="A1879" t="s">
        <v>1</v>
      </c>
      <c r="B1879" s="1">
        <v>0.45900000000000002</v>
      </c>
      <c r="C1879" t="s">
        <v>386</v>
      </c>
      <c r="D1879" s="1">
        <v>0.54100000000000004</v>
      </c>
      <c r="E1879" t="s">
        <v>387</v>
      </c>
      <c r="F1879">
        <v>1.9E-2</v>
      </c>
    </row>
    <row r="1881" spans="1:6">
      <c r="A1881" t="s">
        <v>8</v>
      </c>
      <c r="B1881" t="s">
        <v>138</v>
      </c>
      <c r="C1881" t="s">
        <v>394</v>
      </c>
      <c r="D1881" t="s">
        <v>400</v>
      </c>
    </row>
    <row r="1882" spans="1:6">
      <c r="A1882" t="s">
        <v>1</v>
      </c>
      <c r="B1882" s="2">
        <v>0.26</v>
      </c>
      <c r="C1882" t="s">
        <v>386</v>
      </c>
      <c r="D1882" s="2">
        <v>0.74</v>
      </c>
      <c r="E1882" t="s">
        <v>387</v>
      </c>
      <c r="F1882">
        <v>1.171</v>
      </c>
    </row>
    <row r="1883" spans="1:6">
      <c r="A1883" t="s">
        <v>56</v>
      </c>
    </row>
    <row r="1884" spans="1:6">
      <c r="A1884" t="s">
        <v>11</v>
      </c>
    </row>
    <row r="1885" spans="1:6">
      <c r="A1885" t="s">
        <v>1</v>
      </c>
      <c r="B1885" s="1">
        <v>0.39200000000000002</v>
      </c>
      <c r="C1885" t="s">
        <v>386</v>
      </c>
      <c r="D1885" s="1">
        <v>0.60799999999999998</v>
      </c>
      <c r="E1885" t="s">
        <v>387</v>
      </c>
      <c r="F1885">
        <v>1.7999999999999999E-2</v>
      </c>
    </row>
    <row r="1887" spans="1:6">
      <c r="A1887" t="s">
        <v>1469</v>
      </c>
    </row>
    <row r="1888" spans="1:6">
      <c r="A1888" t="s">
        <v>13</v>
      </c>
      <c r="B1888" t="s">
        <v>1619</v>
      </c>
      <c r="C1888" t="s">
        <v>394</v>
      </c>
      <c r="D1888" t="s">
        <v>395</v>
      </c>
    </row>
    <row r="1889" spans="1:6">
      <c r="A1889" t="s">
        <v>1</v>
      </c>
      <c r="B1889" s="1">
        <v>0.28599999999999998</v>
      </c>
      <c r="C1889" t="s">
        <v>386</v>
      </c>
      <c r="D1889" s="1">
        <v>0.71399999999999997</v>
      </c>
      <c r="E1889" t="s">
        <v>387</v>
      </c>
      <c r="F1889">
        <v>6.01</v>
      </c>
    </row>
    <row r="1890" spans="1:6">
      <c r="A1890" t="s">
        <v>67</v>
      </c>
    </row>
    <row r="1891" spans="1:6">
      <c r="A1891" t="s">
        <v>16</v>
      </c>
    </row>
    <row r="1892" spans="1:6">
      <c r="A1892" t="s">
        <v>1</v>
      </c>
      <c r="B1892" s="1">
        <v>0.442</v>
      </c>
      <c r="C1892" t="s">
        <v>386</v>
      </c>
      <c r="D1892" s="1">
        <v>0.55800000000000005</v>
      </c>
      <c r="E1892" t="s">
        <v>387</v>
      </c>
      <c r="F1892">
        <v>6.8000000000000005E-2</v>
      </c>
    </row>
    <row r="1894" spans="1:6">
      <c r="A1894" t="s">
        <v>13</v>
      </c>
      <c r="B1894" t="s">
        <v>1620</v>
      </c>
      <c r="C1894" t="s">
        <v>394</v>
      </c>
      <c r="D1894" t="s">
        <v>400</v>
      </c>
    </row>
    <row r="1895" spans="1:6">
      <c r="A1895" t="s">
        <v>1</v>
      </c>
      <c r="B1895" s="1">
        <v>0.247</v>
      </c>
      <c r="C1895" t="s">
        <v>386</v>
      </c>
      <c r="D1895" s="1">
        <v>0.753</v>
      </c>
      <c r="E1895" t="s">
        <v>387</v>
      </c>
      <c r="F1895">
        <v>5.5780000000000003</v>
      </c>
    </row>
    <row r="1896" spans="1:6">
      <c r="A1896" t="s">
        <v>234</v>
      </c>
    </row>
    <row r="1897" spans="1:6">
      <c r="A1897" t="s">
        <v>16</v>
      </c>
    </row>
    <row r="1898" spans="1:6">
      <c r="A1898" t="s">
        <v>1</v>
      </c>
      <c r="B1898" s="1">
        <v>0.39200000000000002</v>
      </c>
      <c r="C1898" t="s">
        <v>386</v>
      </c>
      <c r="D1898" s="1">
        <v>0.60799999999999998</v>
      </c>
      <c r="E1898" t="s">
        <v>387</v>
      </c>
      <c r="F1898">
        <v>0.107</v>
      </c>
    </row>
    <row r="1900" spans="1:6">
      <c r="A1900" t="s">
        <v>393</v>
      </c>
      <c r="B1900">
        <v>292</v>
      </c>
      <c r="C1900" t="s">
        <v>394</v>
      </c>
      <c r="D1900" t="s">
        <v>395</v>
      </c>
    </row>
    <row r="1901" spans="1:6">
      <c r="A1901" t="s">
        <v>1</v>
      </c>
      <c r="B1901" s="2">
        <v>0.39</v>
      </c>
      <c r="C1901" t="s">
        <v>386</v>
      </c>
      <c r="D1901" s="2">
        <v>0.61</v>
      </c>
      <c r="E1901" t="s">
        <v>387</v>
      </c>
      <c r="F1901">
        <v>71.83</v>
      </c>
    </row>
    <row r="1902" spans="1:6">
      <c r="A1902" t="s">
        <v>232</v>
      </c>
    </row>
    <row r="1903" spans="1:6">
      <c r="A1903" t="s">
        <v>397</v>
      </c>
      <c r="B1903" t="s">
        <v>1621</v>
      </c>
      <c r="C1903" t="s">
        <v>394</v>
      </c>
      <c r="D1903" t="s">
        <v>395</v>
      </c>
    </row>
    <row r="1904" spans="1:6">
      <c r="A1904" t="s">
        <v>1</v>
      </c>
      <c r="B1904" s="1">
        <v>0.40300000000000002</v>
      </c>
      <c r="C1904" t="s">
        <v>386</v>
      </c>
      <c r="D1904" s="1">
        <v>0.59699999999999998</v>
      </c>
      <c r="E1904" t="s">
        <v>387</v>
      </c>
      <c r="F1904">
        <v>3.7989999999999999</v>
      </c>
    </row>
    <row r="1906" spans="1:6">
      <c r="A1906" t="s">
        <v>393</v>
      </c>
      <c r="B1906">
        <v>180</v>
      </c>
      <c r="C1906" t="s">
        <v>394</v>
      </c>
      <c r="D1906" t="s">
        <v>400</v>
      </c>
    </row>
    <row r="1907" spans="1:6">
      <c r="A1907" t="s">
        <v>1</v>
      </c>
      <c r="B1907" s="1">
        <v>0.377</v>
      </c>
      <c r="C1907" t="s">
        <v>386</v>
      </c>
      <c r="D1907" s="1">
        <v>0.623</v>
      </c>
      <c r="E1907" t="s">
        <v>387</v>
      </c>
      <c r="F1907">
        <v>72.632000000000005</v>
      </c>
    </row>
    <row r="1908" spans="1:6">
      <c r="A1908" t="s">
        <v>123</v>
      </c>
    </row>
    <row r="1909" spans="1:6">
      <c r="A1909" t="s">
        <v>397</v>
      </c>
      <c r="B1909" t="s">
        <v>1622</v>
      </c>
      <c r="C1909" t="s">
        <v>394</v>
      </c>
      <c r="D1909" t="s">
        <v>400</v>
      </c>
    </row>
    <row r="1910" spans="1:6">
      <c r="A1910" t="s">
        <v>1</v>
      </c>
      <c r="B1910" s="1">
        <v>0.497</v>
      </c>
      <c r="C1910" t="s">
        <v>386</v>
      </c>
      <c r="D1910" s="1">
        <v>0.503</v>
      </c>
      <c r="E1910" t="s">
        <v>387</v>
      </c>
      <c r="F1910">
        <v>2.3330000000000002</v>
      </c>
    </row>
    <row r="1912" spans="1:6">
      <c r="A1912" t="s">
        <v>1160</v>
      </c>
    </row>
    <row r="1913" spans="1:6">
      <c r="A1913" t="s">
        <v>1345</v>
      </c>
    </row>
    <row r="1914" spans="1:6">
      <c r="A1914" t="s">
        <v>1346</v>
      </c>
    </row>
    <row r="1915" spans="1:6">
      <c r="A1915" t="s">
        <v>2</v>
      </c>
    </row>
    <row r="1916" spans="1:6">
      <c r="A1916" t="s">
        <v>3</v>
      </c>
      <c r="B1916">
        <v>0</v>
      </c>
    </row>
    <row r="1917" spans="1:6">
      <c r="A1917" t="s">
        <v>1</v>
      </c>
      <c r="B1917" s="1">
        <v>0.45900000000000002</v>
      </c>
      <c r="C1917" t="s">
        <v>386</v>
      </c>
      <c r="D1917" s="1">
        <v>0.54100000000000004</v>
      </c>
      <c r="E1917" t="s">
        <v>387</v>
      </c>
      <c r="F1917">
        <v>1E-3</v>
      </c>
    </row>
    <row r="1919" spans="1:6">
      <c r="A1919" t="s">
        <v>1165</v>
      </c>
    </row>
    <row r="1920" spans="1:6">
      <c r="A1920" t="s">
        <v>3</v>
      </c>
      <c r="B1920" s="3">
        <v>116154</v>
      </c>
    </row>
    <row r="1921" spans="1:6">
      <c r="A1921" t="s">
        <v>1</v>
      </c>
      <c r="B1921" s="1">
        <v>0.41399999999999998</v>
      </c>
      <c r="C1921" t="s">
        <v>386</v>
      </c>
      <c r="D1921" s="1">
        <v>0.58599999999999997</v>
      </c>
      <c r="E1921" t="s">
        <v>387</v>
      </c>
      <c r="F1921">
        <v>0.255</v>
      </c>
    </row>
    <row r="1922" spans="1:6">
      <c r="A1922" t="s">
        <v>1184</v>
      </c>
    </row>
    <row r="1923" spans="1:6">
      <c r="A1923" t="s">
        <v>1469</v>
      </c>
    </row>
    <row r="1924" spans="1:6">
      <c r="A1924" t="s">
        <v>8</v>
      </c>
      <c r="B1924" t="s">
        <v>1623</v>
      </c>
      <c r="C1924" t="s">
        <v>394</v>
      </c>
      <c r="D1924" t="s">
        <v>395</v>
      </c>
    </row>
    <row r="1925" spans="1:6">
      <c r="A1925" t="s">
        <v>1</v>
      </c>
      <c r="B1925" s="2">
        <v>0.26</v>
      </c>
      <c r="C1925" t="s">
        <v>386</v>
      </c>
      <c r="D1925" s="2">
        <v>0.74</v>
      </c>
      <c r="E1925" t="s">
        <v>387</v>
      </c>
      <c r="F1925">
        <v>0.78400000000000003</v>
      </c>
    </row>
    <row r="1926" spans="1:6">
      <c r="A1926" t="s">
        <v>56</v>
      </c>
    </row>
    <row r="1927" spans="1:6">
      <c r="A1927" t="s">
        <v>11</v>
      </c>
    </row>
    <row r="1928" spans="1:6">
      <c r="A1928" t="s">
        <v>1</v>
      </c>
      <c r="B1928" s="1">
        <v>0.33100000000000002</v>
      </c>
      <c r="C1928" t="s">
        <v>386</v>
      </c>
      <c r="D1928" s="1">
        <v>0.66900000000000004</v>
      </c>
      <c r="E1928" t="s">
        <v>387</v>
      </c>
      <c r="F1928">
        <v>1.6E-2</v>
      </c>
    </row>
    <row r="1930" spans="1:6">
      <c r="A1930" t="s">
        <v>8</v>
      </c>
      <c r="B1930" t="s">
        <v>1624</v>
      </c>
      <c r="C1930" t="s">
        <v>394</v>
      </c>
      <c r="D1930" t="s">
        <v>400</v>
      </c>
    </row>
    <row r="1931" spans="1:6">
      <c r="A1931" t="s">
        <v>1</v>
      </c>
      <c r="B1931" s="1">
        <v>0.28599999999999998</v>
      </c>
      <c r="C1931" t="s">
        <v>386</v>
      </c>
      <c r="D1931" s="1">
        <v>0.71399999999999997</v>
      </c>
      <c r="E1931" t="s">
        <v>387</v>
      </c>
      <c r="F1931">
        <v>0.70799999999999996</v>
      </c>
    </row>
    <row r="1932" spans="1:6">
      <c r="A1932" t="s">
        <v>56</v>
      </c>
    </row>
    <row r="1933" spans="1:6">
      <c r="A1933" t="s">
        <v>11</v>
      </c>
    </row>
    <row r="1934" spans="1:6">
      <c r="A1934" t="s">
        <v>1</v>
      </c>
      <c r="B1934" s="1">
        <v>0.254</v>
      </c>
      <c r="C1934" t="s">
        <v>386</v>
      </c>
      <c r="D1934" s="1">
        <v>0.746</v>
      </c>
      <c r="E1934" t="s">
        <v>387</v>
      </c>
      <c r="F1934">
        <v>1.4999999999999999E-2</v>
      </c>
    </row>
    <row r="1936" spans="1:6">
      <c r="A1936" t="s">
        <v>1469</v>
      </c>
    </row>
    <row r="1937" spans="1:6">
      <c r="A1937" t="s">
        <v>13</v>
      </c>
      <c r="B1937" t="s">
        <v>1625</v>
      </c>
      <c r="C1937" t="s">
        <v>394</v>
      </c>
      <c r="D1937" t="s">
        <v>395</v>
      </c>
    </row>
    <row r="1938" spans="1:6">
      <c r="A1938" t="s">
        <v>1</v>
      </c>
      <c r="B1938" s="1">
        <v>0.14299999999999999</v>
      </c>
      <c r="C1938" t="s">
        <v>386</v>
      </c>
      <c r="D1938" s="1">
        <v>0.85699999999999998</v>
      </c>
      <c r="E1938" t="s">
        <v>387</v>
      </c>
      <c r="F1938">
        <v>5.8789999999999996</v>
      </c>
    </row>
    <row r="1939" spans="1:6">
      <c r="A1939" t="s">
        <v>719</v>
      </c>
    </row>
    <row r="1940" spans="1:6">
      <c r="A1940" t="s">
        <v>16</v>
      </c>
    </row>
    <row r="1941" spans="1:6">
      <c r="A1941" t="s">
        <v>1</v>
      </c>
      <c r="B1941" s="1">
        <v>0.24299999999999999</v>
      </c>
      <c r="C1941" t="s">
        <v>386</v>
      </c>
      <c r="D1941" s="1">
        <v>0.75700000000000001</v>
      </c>
      <c r="E1941" t="s">
        <v>387</v>
      </c>
      <c r="F1941">
        <v>0.13100000000000001</v>
      </c>
    </row>
    <row r="1943" spans="1:6">
      <c r="A1943" t="s">
        <v>13</v>
      </c>
      <c r="B1943" t="s">
        <v>1626</v>
      </c>
      <c r="C1943" t="s">
        <v>394</v>
      </c>
      <c r="D1943" t="s">
        <v>400</v>
      </c>
    </row>
    <row r="1944" spans="1:6">
      <c r="A1944" t="s">
        <v>1</v>
      </c>
      <c r="B1944" s="2">
        <v>0.13</v>
      </c>
      <c r="C1944" t="s">
        <v>386</v>
      </c>
      <c r="D1944" s="2">
        <v>0.87</v>
      </c>
      <c r="E1944" t="s">
        <v>387</v>
      </c>
      <c r="F1944">
        <v>5.4470000000000001</v>
      </c>
    </row>
    <row r="1945" spans="1:6">
      <c r="A1945" t="s">
        <v>83</v>
      </c>
    </row>
    <row r="1946" spans="1:6">
      <c r="A1946" t="s">
        <v>16</v>
      </c>
    </row>
    <row r="1947" spans="1:6">
      <c r="A1947" t="s">
        <v>1</v>
      </c>
      <c r="B1947" s="1">
        <v>0.29299999999999998</v>
      </c>
      <c r="C1947" t="s">
        <v>386</v>
      </c>
      <c r="D1947" s="1">
        <v>0.70699999999999996</v>
      </c>
      <c r="E1947" t="s">
        <v>387</v>
      </c>
      <c r="F1947">
        <v>0.17100000000000001</v>
      </c>
    </row>
    <row r="1949" spans="1:6">
      <c r="A1949" t="s">
        <v>393</v>
      </c>
      <c r="B1949">
        <v>314</v>
      </c>
      <c r="C1949" t="s">
        <v>394</v>
      </c>
      <c r="D1949" t="s">
        <v>395</v>
      </c>
    </row>
    <row r="1950" spans="1:6">
      <c r="A1950" t="s">
        <v>1</v>
      </c>
      <c r="B1950" s="1">
        <v>0.247</v>
      </c>
      <c r="C1950" t="s">
        <v>386</v>
      </c>
      <c r="D1950" s="1">
        <v>0.753</v>
      </c>
      <c r="E1950" t="s">
        <v>387</v>
      </c>
      <c r="F1950">
        <v>67.183000000000007</v>
      </c>
    </row>
    <row r="1951" spans="1:6">
      <c r="A1951" t="s">
        <v>719</v>
      </c>
    </row>
    <row r="1952" spans="1:6">
      <c r="A1952" t="s">
        <v>397</v>
      </c>
      <c r="B1952" t="s">
        <v>1627</v>
      </c>
      <c r="C1952" t="s">
        <v>394</v>
      </c>
      <c r="D1952" t="s">
        <v>395</v>
      </c>
    </row>
    <row r="1953" spans="1:6">
      <c r="A1953" t="s">
        <v>1</v>
      </c>
      <c r="B1953" s="1">
        <v>0.28199999999999997</v>
      </c>
      <c r="C1953" t="s">
        <v>386</v>
      </c>
      <c r="D1953" s="1">
        <v>0.71799999999999997</v>
      </c>
      <c r="E1953" t="s">
        <v>387</v>
      </c>
      <c r="F1953">
        <v>5.5220000000000002</v>
      </c>
    </row>
    <row r="1955" spans="1:6">
      <c r="A1955" t="s">
        <v>393</v>
      </c>
      <c r="B1955">
        <v>90</v>
      </c>
      <c r="C1955" t="s">
        <v>394</v>
      </c>
      <c r="D1955" t="s">
        <v>400</v>
      </c>
    </row>
    <row r="1956" spans="1:6">
      <c r="A1956" t="s">
        <v>1</v>
      </c>
      <c r="B1956" s="1">
        <v>0.247</v>
      </c>
      <c r="C1956" t="s">
        <v>386</v>
      </c>
      <c r="D1956" s="1">
        <v>0.753</v>
      </c>
      <c r="E1956" t="s">
        <v>387</v>
      </c>
      <c r="F1956">
        <v>69.546999999999997</v>
      </c>
    </row>
    <row r="1957" spans="1:6">
      <c r="A1957" t="s">
        <v>719</v>
      </c>
    </row>
    <row r="1958" spans="1:6">
      <c r="A1958" t="s">
        <v>397</v>
      </c>
      <c r="B1958" t="s">
        <v>1628</v>
      </c>
      <c r="C1958" t="s">
        <v>394</v>
      </c>
      <c r="D1958" t="s">
        <v>400</v>
      </c>
    </row>
    <row r="1959" spans="1:6">
      <c r="A1959" t="s">
        <v>1</v>
      </c>
      <c r="B1959" s="1">
        <v>0.315</v>
      </c>
      <c r="C1959" t="s">
        <v>386</v>
      </c>
      <c r="D1959" s="1">
        <v>0.68500000000000005</v>
      </c>
      <c r="E1959" t="s">
        <v>387</v>
      </c>
      <c r="F1959">
        <v>5.399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walltime2.csv</vt:lpstr>
      <vt:lpstr>Blatt3</vt:lpstr>
      <vt:lpstr>Blatt1</vt:lpstr>
      <vt:lpstr>Blatt2</vt:lpstr>
      <vt:lpstr>Blatt4</vt:lpstr>
      <vt:lpstr>Blatt5</vt:lpstr>
      <vt:lpstr>Blatt6</vt:lpstr>
      <vt:lpstr>Blatt7</vt:lpstr>
      <vt:lpstr>Blatt8</vt:lpstr>
      <vt:lpstr>Blatt9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Schäfer</dc:creator>
  <cp:lastModifiedBy>Patrick Schäfer</cp:lastModifiedBy>
  <dcterms:created xsi:type="dcterms:W3CDTF">2015-01-30T13:57:30Z</dcterms:created>
  <dcterms:modified xsi:type="dcterms:W3CDTF">2015-05-12T12:17:56Z</dcterms:modified>
</cp:coreProperties>
</file>